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INV1\w0322pfl\Plocha\CD\"/>
    </mc:Choice>
  </mc:AlternateContent>
  <bookViews>
    <workbookView xWindow="0" yWindow="0" windowWidth="28140" windowHeight="12270" activeTab="1"/>
  </bookViews>
  <sheets>
    <sheet name="Rekapitulace stavby" sheetId="1" r:id="rId1"/>
    <sheet name="01 - Zpevněné plochy" sheetId="2" r:id="rId2"/>
    <sheet name="02 - Zpevněné plochy - sa..." sheetId="3" r:id="rId3"/>
    <sheet name="SO 102 - Workoutové hřiště" sheetId="4" r:id="rId4"/>
    <sheet name="SO 201 - Opěrné zdi" sheetId="5" r:id="rId5"/>
    <sheet name="VRN - Vedlejší rozpočtové..." sheetId="6" r:id="rId6"/>
    <sheet name="Pokyny pro vyplnění" sheetId="7" r:id="rId7"/>
  </sheets>
  <definedNames>
    <definedName name="_xlnm._FilterDatabase" localSheetId="1" hidden="1">'01 - Zpevněné plochy'!$C$97:$K$345</definedName>
    <definedName name="_xlnm._FilterDatabase" localSheetId="2" hidden="1">'02 - Zpevněné plochy - sa...'!$C$88:$K$120</definedName>
    <definedName name="_xlnm._FilterDatabase" localSheetId="3" hidden="1">'SO 102 - Workoutové hřiště'!$C$84:$K$172</definedName>
    <definedName name="_xlnm._FilterDatabase" localSheetId="4" hidden="1">'SO 201 - Opěrné zdi'!$C$86:$K$131</definedName>
    <definedName name="_xlnm._FilterDatabase" localSheetId="5" hidden="1">'VRN - Vedlejší rozpočtové...'!$C$83:$K$104</definedName>
    <definedName name="_xlnm.Print_Titles" localSheetId="1">'01 - Zpevněné plochy'!$97:$97</definedName>
    <definedName name="_xlnm.Print_Titles" localSheetId="2">'02 - Zpevněné plochy - sa...'!$88:$88</definedName>
    <definedName name="_xlnm.Print_Titles" localSheetId="0">'Rekapitulace stavby'!$52:$52</definedName>
    <definedName name="_xlnm.Print_Titles" localSheetId="3">'SO 102 - Workoutové hřiště'!$84:$84</definedName>
    <definedName name="_xlnm.Print_Titles" localSheetId="4">'SO 201 - Opěrné zdi'!$86:$86</definedName>
    <definedName name="_xlnm.Print_Titles" localSheetId="5">'VRN - Vedlejší rozpočtové...'!$83:$83</definedName>
    <definedName name="_xlnm.Print_Area" localSheetId="1">'01 - Zpevněné plochy'!$C$4:$J$41,'01 - Zpevněné plochy'!$C$47:$J$77,'01 - Zpevněné plochy'!$C$83:$K$345</definedName>
    <definedName name="_xlnm.Print_Area" localSheetId="2">'02 - Zpevněné plochy - sa...'!$C$4:$J$41,'02 - Zpevněné plochy - sa...'!$C$47:$J$68,'02 - Zpevněné plochy - sa...'!$C$74:$K$120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  <definedName name="_xlnm.Print_Area" localSheetId="3">'SO 102 - Workoutové hřiště'!$C$4:$J$39,'SO 102 - Workoutové hřiště'!$C$45:$J$66,'SO 102 - Workoutové hřiště'!$C$72:$K$172</definedName>
    <definedName name="_xlnm.Print_Area" localSheetId="4">'SO 201 - Opěrné zdi'!$C$4:$J$39,'SO 201 - Opěrné zdi'!$C$45:$J$68,'SO 201 - Opěrné zdi'!$C$74:$K$131</definedName>
    <definedName name="_xlnm.Print_Area" localSheetId="5">'VRN - Vedlejší rozpočtové...'!$C$4:$J$39,'VRN - Vedlejší rozpočtové...'!$C$45:$J$65,'VRN - Vedlejší rozpočtové...'!$C$71:$K$104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60" i="1"/>
  <c r="J35" i="6"/>
  <c r="AX60" i="1" s="1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F78" i="6"/>
  <c r="E76" i="6"/>
  <c r="F52" i="6"/>
  <c r="E50" i="6"/>
  <c r="J24" i="6"/>
  <c r="E24" i="6"/>
  <c r="J55" i="6" s="1"/>
  <c r="J23" i="6"/>
  <c r="J21" i="6"/>
  <c r="E21" i="6"/>
  <c r="J80" i="6" s="1"/>
  <c r="J20" i="6"/>
  <c r="J18" i="6"/>
  <c r="E18" i="6"/>
  <c r="F81" i="6" s="1"/>
  <c r="J17" i="6"/>
  <c r="J15" i="6"/>
  <c r="E15" i="6"/>
  <c r="F80" i="6" s="1"/>
  <c r="J14" i="6"/>
  <c r="J12" i="6"/>
  <c r="J52" i="6"/>
  <c r="E7" i="6"/>
  <c r="E74" i="6" s="1"/>
  <c r="J37" i="5"/>
  <c r="J36" i="5"/>
  <c r="AY59" i="1" s="1"/>
  <c r="J35" i="5"/>
  <c r="AX59" i="1" s="1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8" i="5"/>
  <c r="BH118" i="5"/>
  <c r="BG118" i="5"/>
  <c r="BF118" i="5"/>
  <c r="T118" i="5"/>
  <c r="T117" i="5"/>
  <c r="R118" i="5"/>
  <c r="R117" i="5" s="1"/>
  <c r="P118" i="5"/>
  <c r="P117" i="5"/>
  <c r="BI115" i="5"/>
  <c r="BH115" i="5"/>
  <c r="BG115" i="5"/>
  <c r="BF115" i="5"/>
  <c r="T115" i="5"/>
  <c r="T114" i="5" s="1"/>
  <c r="R115" i="5"/>
  <c r="R114" i="5"/>
  <c r="P115" i="5"/>
  <c r="P114" i="5" s="1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7" i="5"/>
  <c r="BH107" i="5"/>
  <c r="BG107" i="5"/>
  <c r="BF107" i="5"/>
  <c r="T107" i="5"/>
  <c r="T106" i="5" s="1"/>
  <c r="R107" i="5"/>
  <c r="R106" i="5"/>
  <c r="P107" i="5"/>
  <c r="P106" i="5" s="1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BI89" i="5"/>
  <c r="BH89" i="5"/>
  <c r="BG89" i="5"/>
  <c r="BF89" i="5"/>
  <c r="T89" i="5"/>
  <c r="R89" i="5"/>
  <c r="P89" i="5"/>
  <c r="J84" i="5"/>
  <c r="J83" i="5"/>
  <c r="F83" i="5"/>
  <c r="F81" i="5"/>
  <c r="E79" i="5"/>
  <c r="J55" i="5"/>
  <c r="J54" i="5"/>
  <c r="F54" i="5"/>
  <c r="F52" i="5"/>
  <c r="E50" i="5"/>
  <c r="J18" i="5"/>
  <c r="E18" i="5"/>
  <c r="F84" i="5"/>
  <c r="J17" i="5"/>
  <c r="J12" i="5"/>
  <c r="J81" i="5" s="1"/>
  <c r="E7" i="5"/>
  <c r="E48" i="5"/>
  <c r="J37" i="4"/>
  <c r="J36" i="4"/>
  <c r="AY58" i="1"/>
  <c r="J35" i="4"/>
  <c r="AX58" i="1"/>
  <c r="BI172" i="4"/>
  <c r="BH172" i="4"/>
  <c r="BG172" i="4"/>
  <c r="BF172" i="4"/>
  <c r="T172" i="4"/>
  <c r="T171" i="4"/>
  <c r="R172" i="4"/>
  <c r="R171" i="4"/>
  <c r="P172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7" i="4"/>
  <c r="BH117" i="4"/>
  <c r="BG117" i="4"/>
  <c r="BF117" i="4"/>
  <c r="T117" i="4"/>
  <c r="R117" i="4"/>
  <c r="P117" i="4"/>
  <c r="BI114" i="4"/>
  <c r="BH114" i="4"/>
  <c r="BG114" i="4"/>
  <c r="BF114" i="4"/>
  <c r="T114" i="4"/>
  <c r="R114" i="4"/>
  <c r="P114" i="4"/>
  <c r="BI111" i="4"/>
  <c r="BH111" i="4"/>
  <c r="BG111" i="4"/>
  <c r="BF111" i="4"/>
  <c r="T111" i="4"/>
  <c r="R111" i="4"/>
  <c r="P111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7" i="4"/>
  <c r="BH97" i="4"/>
  <c r="BG97" i="4"/>
  <c r="BF97" i="4"/>
  <c r="F34" i="4" s="1"/>
  <c r="T97" i="4"/>
  <c r="R97" i="4"/>
  <c r="P97" i="4"/>
  <c r="BI94" i="4"/>
  <c r="BH94" i="4"/>
  <c r="BG94" i="4"/>
  <c r="BF94" i="4"/>
  <c r="T94" i="4"/>
  <c r="R94" i="4"/>
  <c r="P94" i="4"/>
  <c r="BI91" i="4"/>
  <c r="BH91" i="4"/>
  <c r="BG91" i="4"/>
  <c r="BF91" i="4"/>
  <c r="T91" i="4"/>
  <c r="R91" i="4"/>
  <c r="P91" i="4"/>
  <c r="BI88" i="4"/>
  <c r="BH88" i="4"/>
  <c r="BG88" i="4"/>
  <c r="F35" i="4" s="1"/>
  <c r="BF88" i="4"/>
  <c r="T88" i="4"/>
  <c r="R88" i="4"/>
  <c r="P88" i="4"/>
  <c r="J82" i="4"/>
  <c r="J81" i="4"/>
  <c r="F81" i="4"/>
  <c r="F79" i="4"/>
  <c r="E77" i="4"/>
  <c r="J55" i="4"/>
  <c r="J54" i="4"/>
  <c r="F54" i="4"/>
  <c r="F52" i="4"/>
  <c r="E50" i="4"/>
  <c r="J18" i="4"/>
  <c r="E18" i="4"/>
  <c r="F82" i="4" s="1"/>
  <c r="J17" i="4"/>
  <c r="J12" i="4"/>
  <c r="J79" i="4"/>
  <c r="E7" i="4"/>
  <c r="E75" i="4"/>
  <c r="J39" i="3"/>
  <c r="J38" i="3"/>
  <c r="AY57" i="1" s="1"/>
  <c r="J37" i="3"/>
  <c r="AX57" i="1"/>
  <c r="BI118" i="3"/>
  <c r="BH118" i="3"/>
  <c r="BG118" i="3"/>
  <c r="BF118" i="3"/>
  <c r="T118" i="3"/>
  <c r="T117" i="3" s="1"/>
  <c r="R118" i="3"/>
  <c r="R117" i="3"/>
  <c r="P118" i="3"/>
  <c r="P117" i="3" s="1"/>
  <c r="BI115" i="3"/>
  <c r="BH115" i="3"/>
  <c r="BG115" i="3"/>
  <c r="BF115" i="3"/>
  <c r="T115" i="3"/>
  <c r="T114" i="3"/>
  <c r="R115" i="3"/>
  <c r="R114" i="3" s="1"/>
  <c r="P115" i="3"/>
  <c r="P114" i="3"/>
  <c r="BI111" i="3"/>
  <c r="BH111" i="3"/>
  <c r="BG111" i="3"/>
  <c r="BF111" i="3"/>
  <c r="T111" i="3"/>
  <c r="R111" i="3"/>
  <c r="P111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J86" i="3"/>
  <c r="J85" i="3"/>
  <c r="F85" i="3"/>
  <c r="F83" i="3"/>
  <c r="E81" i="3"/>
  <c r="J59" i="3"/>
  <c r="J58" i="3"/>
  <c r="F58" i="3"/>
  <c r="F56" i="3"/>
  <c r="E54" i="3"/>
  <c r="J20" i="3"/>
  <c r="E20" i="3"/>
  <c r="F86" i="3"/>
  <c r="J19" i="3"/>
  <c r="J14" i="3"/>
  <c r="J83" i="3"/>
  <c r="E7" i="3"/>
  <c r="E77" i="3" s="1"/>
  <c r="J39" i="2"/>
  <c r="J38" i="2"/>
  <c r="AY56" i="1"/>
  <c r="J37" i="2"/>
  <c r="AX56" i="1" s="1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5" i="2"/>
  <c r="BH335" i="2"/>
  <c r="BG335" i="2"/>
  <c r="BF335" i="2"/>
  <c r="T335" i="2"/>
  <c r="T334" i="2" s="1"/>
  <c r="R335" i="2"/>
  <c r="R334" i="2"/>
  <c r="P335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T281" i="2" s="1"/>
  <c r="R282" i="2"/>
  <c r="R281" i="2"/>
  <c r="P282" i="2"/>
  <c r="P281" i="2" s="1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25" i="2"/>
  <c r="BH225" i="2"/>
  <c r="BG225" i="2"/>
  <c r="BF225" i="2"/>
  <c r="T225" i="2"/>
  <c r="R225" i="2"/>
  <c r="P225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7" i="2"/>
  <c r="BH117" i="2"/>
  <c r="BG117" i="2"/>
  <c r="BF117" i="2"/>
  <c r="T117" i="2"/>
  <c r="R117" i="2"/>
  <c r="P117" i="2"/>
  <c r="BI112" i="2"/>
  <c r="BH112" i="2"/>
  <c r="BG112" i="2"/>
  <c r="BF112" i="2"/>
  <c r="T112" i="2"/>
  <c r="R112" i="2"/>
  <c r="P112" i="2"/>
  <c r="BI107" i="2"/>
  <c r="BH107" i="2"/>
  <c r="BG107" i="2"/>
  <c r="BF107" i="2"/>
  <c r="T107" i="2"/>
  <c r="R107" i="2"/>
  <c r="P107" i="2"/>
  <c r="BI101" i="2"/>
  <c r="BH101" i="2"/>
  <c r="BG101" i="2"/>
  <c r="BF101" i="2"/>
  <c r="T101" i="2"/>
  <c r="R101" i="2"/>
  <c r="P101" i="2"/>
  <c r="J95" i="2"/>
  <c r="J94" i="2"/>
  <c r="F94" i="2"/>
  <c r="F92" i="2"/>
  <c r="E90" i="2"/>
  <c r="J59" i="2"/>
  <c r="J58" i="2"/>
  <c r="F58" i="2"/>
  <c r="F56" i="2"/>
  <c r="E54" i="2"/>
  <c r="J20" i="2"/>
  <c r="E20" i="2"/>
  <c r="F95" i="2"/>
  <c r="J19" i="2"/>
  <c r="J14" i="2"/>
  <c r="J92" i="2" s="1"/>
  <c r="E7" i="2"/>
  <c r="E50" i="2"/>
  <c r="L50" i="1"/>
  <c r="AM50" i="1"/>
  <c r="AM49" i="1"/>
  <c r="L49" i="1"/>
  <c r="AM47" i="1"/>
  <c r="L47" i="1"/>
  <c r="L45" i="1"/>
  <c r="L44" i="1"/>
  <c r="BK128" i="5"/>
  <c r="BK95" i="3"/>
  <c r="BK112" i="5"/>
  <c r="J297" i="2"/>
  <c r="J125" i="2"/>
  <c r="J118" i="5"/>
  <c r="BK305" i="2"/>
  <c r="J106" i="4"/>
  <c r="BK101" i="2"/>
  <c r="J165" i="2"/>
  <c r="J130" i="5"/>
  <c r="BK307" i="2"/>
  <c r="J144" i="2"/>
  <c r="J112" i="5"/>
  <c r="BK207" i="2"/>
  <c r="BK154" i="2"/>
  <c r="BK167" i="4"/>
  <c r="J151" i="4"/>
  <c r="BK131" i="2"/>
  <c r="BK100" i="4"/>
  <c r="BK89" i="6"/>
  <c r="BK328" i="2"/>
  <c r="BK98" i="5"/>
  <c r="BK105" i="3"/>
  <c r="J125" i="5"/>
  <c r="J118" i="3"/>
  <c r="BK335" i="2"/>
  <c r="J101" i="2"/>
  <c r="BK97" i="4"/>
  <c r="BK275" i="2"/>
  <c r="BK115" i="3"/>
  <c r="BK115" i="5"/>
  <c r="J339" i="2"/>
  <c r="J261" i="2"/>
  <c r="BK96" i="6"/>
  <c r="BK159" i="2"/>
  <c r="BK124" i="4"/>
  <c r="J183" i="2"/>
  <c r="J95" i="3"/>
  <c r="J88" i="4"/>
  <c r="BK107" i="2"/>
  <c r="J161" i="2"/>
  <c r="BK167" i="2"/>
  <c r="J111" i="3"/>
  <c r="BK94" i="4"/>
  <c r="J282" i="2"/>
  <c r="J107" i="3"/>
  <c r="BK326" i="2"/>
  <c r="BK193" i="2"/>
  <c r="J123" i="5"/>
  <c r="J169" i="2"/>
  <c r="J121" i="4"/>
  <c r="BK278" i="2"/>
  <c r="J218" i="2"/>
  <c r="BK172" i="4"/>
  <c r="BK238" i="2"/>
  <c r="BK103" i="3"/>
  <c r="BK130" i="5"/>
  <c r="J141" i="2"/>
  <c r="BK195" i="2"/>
  <c r="J115" i="3"/>
  <c r="J94" i="6"/>
  <c r="J310" i="2"/>
  <c r="J175" i="2"/>
  <c r="BK155" i="4"/>
  <c r="J89" i="5"/>
  <c r="J289" i="2"/>
  <c r="BK236" i="2"/>
  <c r="BK139" i="4"/>
  <c r="BK261" i="2"/>
  <c r="J103" i="6"/>
  <c r="J117" i="2"/>
  <c r="BK111" i="4"/>
  <c r="BK104" i="5"/>
  <c r="BK188" i="2"/>
  <c r="BK133" i="4"/>
  <c r="BK339" i="2"/>
  <c r="BK209" i="2"/>
  <c r="J124" i="4"/>
  <c r="BK97" i="6"/>
  <c r="BK256" i="2"/>
  <c r="J197" i="2"/>
  <c r="J164" i="4"/>
  <c r="J89" i="6"/>
  <c r="BK175" i="2"/>
  <c r="J299" i="2"/>
  <c r="J258" i="2"/>
  <c r="J97" i="4"/>
  <c r="BK91" i="6"/>
  <c r="AS55" i="1"/>
  <c r="J107" i="4"/>
  <c r="BK218" i="2"/>
  <c r="J209" i="2"/>
  <c r="J92" i="6"/>
  <c r="J236" i="2"/>
  <c r="J103" i="4"/>
  <c r="J335" i="2"/>
  <c r="BK112" i="2"/>
  <c r="J127" i="4"/>
  <c r="J316" i="2"/>
  <c r="J112" i="2"/>
  <c r="J291" i="2"/>
  <c r="BK245" i="2"/>
  <c r="J169" i="4"/>
  <c r="J101" i="6"/>
  <c r="BK233" i="2"/>
  <c r="BK151" i="4"/>
  <c r="BK87" i="6"/>
  <c r="J191" i="2"/>
  <c r="J328" i="2"/>
  <c r="BK114" i="4"/>
  <c r="J87" i="6"/>
  <c r="J101" i="3"/>
  <c r="BK324" i="2"/>
  <c r="BK161" i="2"/>
  <c r="J96" i="6"/>
  <c r="J131" i="2"/>
  <c r="J100" i="4"/>
  <c r="J91" i="5"/>
  <c r="J193" i="2"/>
  <c r="BK101" i="3"/>
  <c r="J100" i="6"/>
  <c r="J301" i="2"/>
  <c r="BK162" i="4"/>
  <c r="J97" i="6"/>
  <c r="BK144" i="2"/>
  <c r="J155" i="4"/>
  <c r="BK297" i="2"/>
  <c r="J172" i="4"/>
  <c r="J307" i="2"/>
  <c r="J326" i="2"/>
  <c r="J278" i="2"/>
  <c r="J108" i="4"/>
  <c r="BK197" i="2"/>
  <c r="J107" i="2"/>
  <c r="BK117" i="4"/>
  <c r="BK101" i="6"/>
  <c r="BK318" i="2"/>
  <c r="J114" i="4"/>
  <c r="BK98" i="6"/>
  <c r="J128" i="2"/>
  <c r="BK95" i="5"/>
  <c r="J215" i="2"/>
  <c r="BK121" i="5"/>
  <c r="J318" i="2"/>
  <c r="BK122" i="2"/>
  <c r="BK93" i="5"/>
  <c r="BK267" i="2"/>
  <c r="BK106" i="4"/>
  <c r="BK100" i="5"/>
  <c r="BK289" i="2"/>
  <c r="BK169" i="4"/>
  <c r="J275" i="2"/>
  <c r="J162" i="4"/>
  <c r="J104" i="5"/>
  <c r="J171" i="2"/>
  <c r="J133" i="4"/>
  <c r="BK212" i="2"/>
  <c r="J136" i="4"/>
  <c r="BK89" i="5"/>
  <c r="J324" i="2"/>
  <c r="J105" i="3"/>
  <c r="J128" i="5"/>
  <c r="J295" i="2"/>
  <c r="BK243" i="2"/>
  <c r="BK127" i="4"/>
  <c r="BK286" i="2"/>
  <c r="J188" i="2"/>
  <c r="J93" i="5"/>
  <c r="BK330" i="2"/>
  <c r="J195" i="2"/>
  <c r="BK145" i="4"/>
  <c r="J98" i="6"/>
  <c r="BK252" i="2"/>
  <c r="BK165" i="4"/>
  <c r="J115" i="5"/>
  <c r="J88" i="6"/>
  <c r="BK270" i="2"/>
  <c r="BK147" i="2"/>
  <c r="BK103" i="6"/>
  <c r="BK200" i="2"/>
  <c r="J225" i="2"/>
  <c r="J91" i="4"/>
  <c r="J90" i="6"/>
  <c r="J147" i="2"/>
  <c r="J145" i="4"/>
  <c r="J102" i="5"/>
  <c r="BK183" i="2"/>
  <c r="J167" i="2"/>
  <c r="BK215" i="2"/>
  <c r="BK104" i="6"/>
  <c r="BK299" i="2"/>
  <c r="J245" i="2"/>
  <c r="BK164" i="4"/>
  <c r="BK110" i="5"/>
  <c r="J130" i="4"/>
  <c r="J204" i="2"/>
  <c r="BK130" i="4"/>
  <c r="BK92" i="6"/>
  <c r="BK165" i="2"/>
  <c r="BK118" i="5"/>
  <c r="J286" i="2"/>
  <c r="BK111" i="3"/>
  <c r="J100" i="5"/>
  <c r="J270" i="2"/>
  <c r="BK88" i="4"/>
  <c r="BK95" i="6"/>
  <c r="BK225" i="2"/>
  <c r="BK128" i="2"/>
  <c r="J94" i="4"/>
  <c r="BK169" i="2"/>
  <c r="BK107" i="4"/>
  <c r="J273" i="2"/>
  <c r="BK310" i="2"/>
  <c r="J202" i="2"/>
  <c r="J97" i="3"/>
  <c r="J110" i="5"/>
  <c r="J167" i="4"/>
  <c r="J154" i="2"/>
  <c r="BK103" i="4"/>
  <c r="BK148" i="4"/>
  <c r="J233" i="2"/>
  <c r="BK125" i="5"/>
  <c r="BK90" i="6"/>
  <c r="J252" i="2"/>
  <c r="BK91" i="4"/>
  <c r="BK94" i="6"/>
  <c r="J305" i="2"/>
  <c r="BK248" i="2"/>
  <c r="BK102" i="5"/>
  <c r="J256" i="2"/>
  <c r="J207" i="2"/>
  <c r="J95" i="5"/>
  <c r="J267" i="2"/>
  <c r="J117" i="4"/>
  <c r="J104" i="6"/>
  <c r="BK191" i="2"/>
  <c r="J111" i="4"/>
  <c r="J121" i="5"/>
  <c r="J248" i="2"/>
  <c r="J322" i="2"/>
  <c r="J243" i="2"/>
  <c r="BK97" i="3"/>
  <c r="BK158" i="4"/>
  <c r="BK301" i="2"/>
  <c r="BK141" i="2"/>
  <c r="J139" i="4"/>
  <c r="J107" i="5"/>
  <c r="BK291" i="2"/>
  <c r="BK108" i="4"/>
  <c r="J332" i="2"/>
  <c r="BK171" i="2"/>
  <c r="J165" i="4"/>
  <c r="J330" i="2"/>
  <c r="BK264" i="2"/>
  <c r="J91" i="6"/>
  <c r="BK295" i="2"/>
  <c r="BK107" i="3"/>
  <c r="BK343" i="2"/>
  <c r="J200" i="2"/>
  <c r="J180" i="2"/>
  <c r="J212" i="2"/>
  <c r="BK91" i="5"/>
  <c r="J159" i="2"/>
  <c r="BK142" i="4"/>
  <c r="BK322" i="2"/>
  <c r="BK118" i="3"/>
  <c r="BK100" i="6"/>
  <c r="BK316" i="2"/>
  <c r="BK273" i="2"/>
  <c r="BK204" i="2"/>
  <c r="BK123" i="5"/>
  <c r="J158" i="4"/>
  <c r="BK180" i="2"/>
  <c r="J103" i="3"/>
  <c r="BK121" i="4"/>
  <c r="J98" i="5"/>
  <c r="BK282" i="2"/>
  <c r="BK125" i="2"/>
  <c r="J95" i="6"/>
  <c r="BK202" i="2"/>
  <c r="J142" i="4"/>
  <c r="BK332" i="2"/>
  <c r="J238" i="2"/>
  <c r="J92" i="3"/>
  <c r="J264" i="2"/>
  <c r="BK117" i="2"/>
  <c r="BK107" i="5"/>
  <c r="BK303" i="2"/>
  <c r="J303" i="2"/>
  <c r="J148" i="4"/>
  <c r="J343" i="2"/>
  <c r="BK258" i="2"/>
  <c r="J122" i="2"/>
  <c r="BK92" i="3"/>
  <c r="BK136" i="4"/>
  <c r="BK88" i="6"/>
  <c r="BK100" i="2" l="1"/>
  <c r="J100" i="2" s="1"/>
  <c r="J65" i="2" s="1"/>
  <c r="R247" i="2"/>
  <c r="P285" i="2"/>
  <c r="T87" i="4"/>
  <c r="T161" i="4"/>
  <c r="R97" i="5"/>
  <c r="P109" i="5"/>
  <c r="P120" i="5"/>
  <c r="P100" i="2"/>
  <c r="T211" i="2"/>
  <c r="BK260" i="2"/>
  <c r="J260" i="2" s="1"/>
  <c r="J69" i="2" s="1"/>
  <c r="R272" i="2"/>
  <c r="T315" i="2"/>
  <c r="BK87" i="4"/>
  <c r="BK161" i="4"/>
  <c r="J161" i="4"/>
  <c r="J64" i="4" s="1"/>
  <c r="BK232" i="2"/>
  <c r="J232" i="2"/>
  <c r="J67" i="2"/>
  <c r="P260" i="2"/>
  <c r="P272" i="2"/>
  <c r="BK315" i="2"/>
  <c r="J315" i="2"/>
  <c r="J73" i="2" s="1"/>
  <c r="R91" i="3"/>
  <c r="R90" i="3"/>
  <c r="R89" i="3"/>
  <c r="T120" i="4"/>
  <c r="BK127" i="5"/>
  <c r="J127" i="5"/>
  <c r="J67" i="5"/>
  <c r="P161" i="4"/>
  <c r="BK88" i="5"/>
  <c r="T120" i="5"/>
  <c r="BK247" i="2"/>
  <c r="J247" i="2" s="1"/>
  <c r="J68" i="2" s="1"/>
  <c r="T285" i="2"/>
  <c r="BK338" i="2"/>
  <c r="J338" i="2" s="1"/>
  <c r="J76" i="2" s="1"/>
  <c r="R87" i="4"/>
  <c r="BK154" i="4"/>
  <c r="J154" i="4" s="1"/>
  <c r="J63" i="4" s="1"/>
  <c r="R88" i="5"/>
  <c r="BK109" i="5"/>
  <c r="J109" i="5" s="1"/>
  <c r="J63" i="5" s="1"/>
  <c r="P127" i="5"/>
  <c r="T86" i="6"/>
  <c r="R211" i="2"/>
  <c r="T247" i="2"/>
  <c r="T272" i="2"/>
  <c r="R315" i="2"/>
  <c r="P338" i="2"/>
  <c r="P337" i="2" s="1"/>
  <c r="P91" i="3"/>
  <c r="P90" i="3"/>
  <c r="P89" i="3" s="1"/>
  <c r="AU57" i="1" s="1"/>
  <c r="R120" i="4"/>
  <c r="P154" i="4"/>
  <c r="P88" i="5"/>
  <c r="BK99" i="6"/>
  <c r="J99" i="6"/>
  <c r="J63" i="6"/>
  <c r="R100" i="2"/>
  <c r="R99" i="2" s="1"/>
  <c r="R98" i="2" s="1"/>
  <c r="R260" i="2"/>
  <c r="P315" i="2"/>
  <c r="T338" i="2"/>
  <c r="T337" i="2"/>
  <c r="P87" i="4"/>
  <c r="T154" i="4"/>
  <c r="BK97" i="5"/>
  <c r="J97" i="5"/>
  <c r="J61" i="5"/>
  <c r="R109" i="5"/>
  <c r="R120" i="5"/>
  <c r="R99" i="6"/>
  <c r="P211" i="2"/>
  <c r="P247" i="2"/>
  <c r="R285" i="2"/>
  <c r="R338" i="2"/>
  <c r="R337" i="2"/>
  <c r="T91" i="3"/>
  <c r="T90" i="3" s="1"/>
  <c r="T89" i="3" s="1"/>
  <c r="R161" i="4"/>
  <c r="BK93" i="6"/>
  <c r="J93" i="6" s="1"/>
  <c r="J62" i="6" s="1"/>
  <c r="P99" i="6"/>
  <c r="BK102" i="6"/>
  <c r="J102" i="6" s="1"/>
  <c r="J64" i="6" s="1"/>
  <c r="R232" i="2"/>
  <c r="BK120" i="4"/>
  <c r="J120" i="4" s="1"/>
  <c r="J62" i="4" s="1"/>
  <c r="R154" i="4"/>
  <c r="P97" i="5"/>
  <c r="R93" i="6"/>
  <c r="T99" i="6"/>
  <c r="T100" i="2"/>
  <c r="T99" i="2" s="1"/>
  <c r="T98" i="2" s="1"/>
  <c r="P232" i="2"/>
  <c r="BK272" i="2"/>
  <c r="J272" i="2" s="1"/>
  <c r="J70" i="2" s="1"/>
  <c r="BK91" i="3"/>
  <c r="J91" i="3"/>
  <c r="J65" i="3" s="1"/>
  <c r="T97" i="5"/>
  <c r="R127" i="5"/>
  <c r="P86" i="6"/>
  <c r="P102" i="6"/>
  <c r="T232" i="2"/>
  <c r="BK285" i="2"/>
  <c r="J285" i="2"/>
  <c r="J72" i="2" s="1"/>
  <c r="T88" i="5"/>
  <c r="T109" i="5"/>
  <c r="BK86" i="6"/>
  <c r="J86" i="6" s="1"/>
  <c r="J61" i="6" s="1"/>
  <c r="P93" i="6"/>
  <c r="R102" i="6"/>
  <c r="R85" i="6" s="1"/>
  <c r="R84" i="6" s="1"/>
  <c r="BK211" i="2"/>
  <c r="J211" i="2" s="1"/>
  <c r="J66" i="2" s="1"/>
  <c r="T260" i="2"/>
  <c r="P120" i="4"/>
  <c r="BK120" i="5"/>
  <c r="J120" i="5"/>
  <c r="J66" i="5"/>
  <c r="T127" i="5"/>
  <c r="R86" i="6"/>
  <c r="T93" i="6"/>
  <c r="T102" i="6"/>
  <c r="BK117" i="5"/>
  <c r="J117" i="5"/>
  <c r="J65" i="5" s="1"/>
  <c r="BK281" i="2"/>
  <c r="J281" i="2"/>
  <c r="J71" i="2"/>
  <c r="BK114" i="3"/>
  <c r="J114" i="3" s="1"/>
  <c r="J66" i="3" s="1"/>
  <c r="BK171" i="4"/>
  <c r="J171" i="4" s="1"/>
  <c r="J65" i="4" s="1"/>
  <c r="BK334" i="2"/>
  <c r="J334" i="2"/>
  <c r="J74" i="2" s="1"/>
  <c r="BK114" i="5"/>
  <c r="J114" i="5"/>
  <c r="J64" i="5"/>
  <c r="BK117" i="3"/>
  <c r="J117" i="3" s="1"/>
  <c r="J67" i="3" s="1"/>
  <c r="BK106" i="5"/>
  <c r="J106" i="5" s="1"/>
  <c r="J62" i="5" s="1"/>
  <c r="BE87" i="6"/>
  <c r="J78" i="6"/>
  <c r="F55" i="6"/>
  <c r="J81" i="6"/>
  <c r="J54" i="6"/>
  <c r="BE90" i="6"/>
  <c r="E48" i="6"/>
  <c r="BE88" i="6"/>
  <c r="BE89" i="6"/>
  <c r="BE95" i="6"/>
  <c r="BE97" i="6"/>
  <c r="J88" i="5"/>
  <c r="J60" i="5" s="1"/>
  <c r="F54" i="6"/>
  <c r="BE101" i="6"/>
  <c r="BE104" i="6"/>
  <c r="BE98" i="6"/>
  <c r="BE100" i="6"/>
  <c r="BE91" i="6"/>
  <c r="BE92" i="6"/>
  <c r="BE94" i="6"/>
  <c r="BE96" i="6"/>
  <c r="BE103" i="6"/>
  <c r="BE91" i="5"/>
  <c r="F55" i="5"/>
  <c r="BE95" i="5"/>
  <c r="BE100" i="5"/>
  <c r="BE104" i="5"/>
  <c r="J52" i="5"/>
  <c r="J87" i="4"/>
  <c r="J61" i="4" s="1"/>
  <c r="BE89" i="5"/>
  <c r="BE102" i="5"/>
  <c r="E77" i="5"/>
  <c r="BE107" i="5"/>
  <c r="BE93" i="5"/>
  <c r="BE98" i="5"/>
  <c r="BE110" i="5"/>
  <c r="BE112" i="5"/>
  <c r="BE118" i="5"/>
  <c r="BE128" i="5"/>
  <c r="BE121" i="5"/>
  <c r="BE123" i="5"/>
  <c r="BE125" i="5"/>
  <c r="BE130" i="5"/>
  <c r="BE115" i="5"/>
  <c r="BE124" i="4"/>
  <c r="BE155" i="4"/>
  <c r="BE164" i="4"/>
  <c r="BE169" i="4"/>
  <c r="BK90" i="3"/>
  <c r="J90" i="3"/>
  <c r="J64" i="3" s="1"/>
  <c r="BE91" i="4"/>
  <c r="BE114" i="4"/>
  <c r="BE145" i="4"/>
  <c r="BE151" i="4"/>
  <c r="BE172" i="4"/>
  <c r="J52" i="4"/>
  <c r="BE108" i="4"/>
  <c r="BE127" i="4"/>
  <c r="BE158" i="4"/>
  <c r="BE162" i="4"/>
  <c r="BE107" i="4"/>
  <c r="BE133" i="4"/>
  <c r="BE165" i="4"/>
  <c r="BE88" i="4"/>
  <c r="BE106" i="4"/>
  <c r="BE111" i="4"/>
  <c r="BE117" i="4"/>
  <c r="BE130" i="4"/>
  <c r="F55" i="4"/>
  <c r="BE94" i="4"/>
  <c r="BE97" i="4"/>
  <c r="BE103" i="4"/>
  <c r="BE121" i="4"/>
  <c r="BE142" i="4"/>
  <c r="BE139" i="4"/>
  <c r="BE148" i="4"/>
  <c r="E48" i="4"/>
  <c r="BE100" i="4"/>
  <c r="BE136" i="4"/>
  <c r="BE167" i="4"/>
  <c r="BA58" i="1"/>
  <c r="BB58" i="1"/>
  <c r="BE92" i="3"/>
  <c r="F59" i="3"/>
  <c r="BE105" i="3"/>
  <c r="BE115" i="3"/>
  <c r="E50" i="3"/>
  <c r="BE97" i="3"/>
  <c r="BE101" i="3"/>
  <c r="BE118" i="3"/>
  <c r="J56" i="3"/>
  <c r="BE95" i="3"/>
  <c r="BE103" i="3"/>
  <c r="BE107" i="3"/>
  <c r="BE111" i="3"/>
  <c r="E86" i="2"/>
  <c r="BE165" i="2"/>
  <c r="BE169" i="2"/>
  <c r="BE202" i="2"/>
  <c r="BE324" i="2"/>
  <c r="BE112" i="2"/>
  <c r="BE117" i="2"/>
  <c r="F59" i="2"/>
  <c r="BE171" i="2"/>
  <c r="BE188" i="2"/>
  <c r="BE193" i="2"/>
  <c r="BE245" i="2"/>
  <c r="BE107" i="2"/>
  <c r="BE128" i="2"/>
  <c r="BE144" i="2"/>
  <c r="BE159" i="2"/>
  <c r="BE204" i="2"/>
  <c r="BE233" i="2"/>
  <c r="BE258" i="2"/>
  <c r="BE275" i="2"/>
  <c r="BE286" i="2"/>
  <c r="BE297" i="2"/>
  <c r="BE301" i="2"/>
  <c r="BE316" i="2"/>
  <c r="BE183" i="2"/>
  <c r="J56" i="2"/>
  <c r="BE101" i="2"/>
  <c r="BE225" i="2"/>
  <c r="BE328" i="2"/>
  <c r="BE175" i="2"/>
  <c r="BE197" i="2"/>
  <c r="BE218" i="2"/>
  <c r="BE236" i="2"/>
  <c r="BE248" i="2"/>
  <c r="BE131" i="2"/>
  <c r="BE167" i="2"/>
  <c r="BE180" i="2"/>
  <c r="BE215" i="2"/>
  <c r="BE147" i="2"/>
  <c r="BE161" i="2"/>
  <c r="BE200" i="2"/>
  <c r="BE207" i="2"/>
  <c r="BE252" i="2"/>
  <c r="BE267" i="2"/>
  <c r="BE278" i="2"/>
  <c r="BE330" i="2"/>
  <c r="BE335" i="2"/>
  <c r="BE125" i="2"/>
  <c r="BE141" i="2"/>
  <c r="BE195" i="2"/>
  <c r="BE243" i="2"/>
  <c r="BE256" i="2"/>
  <c r="BE291" i="2"/>
  <c r="BE295" i="2"/>
  <c r="BE299" i="2"/>
  <c r="BE303" i="2"/>
  <c r="BE307" i="2"/>
  <c r="BE318" i="2"/>
  <c r="BE154" i="2"/>
  <c r="BE191" i="2"/>
  <c r="BE209" i="2"/>
  <c r="BE212" i="2"/>
  <c r="BE273" i="2"/>
  <c r="BE322" i="2"/>
  <c r="BE122" i="2"/>
  <c r="BE238" i="2"/>
  <c r="BE261" i="2"/>
  <c r="BE264" i="2"/>
  <c r="BE270" i="2"/>
  <c r="BE282" i="2"/>
  <c r="BE289" i="2"/>
  <c r="BE305" i="2"/>
  <c r="BE310" i="2"/>
  <c r="BE326" i="2"/>
  <c r="BE332" i="2"/>
  <c r="BE339" i="2"/>
  <c r="BE343" i="2"/>
  <c r="F38" i="3"/>
  <c r="BC57" i="1"/>
  <c r="J36" i="2"/>
  <c r="AW56" i="1"/>
  <c r="AS54" i="1"/>
  <c r="F34" i="5"/>
  <c r="BA59" i="1" s="1"/>
  <c r="F37" i="4"/>
  <c r="BD58" i="1" s="1"/>
  <c r="F37" i="6"/>
  <c r="BD60" i="1" s="1"/>
  <c r="F37" i="2"/>
  <c r="BB56" i="1" s="1"/>
  <c r="F36" i="5"/>
  <c r="BC59" i="1" s="1"/>
  <c r="F36" i="2"/>
  <c r="BA56" i="1" s="1"/>
  <c r="J34" i="4"/>
  <c r="AW58" i="1" s="1"/>
  <c r="F36" i="3"/>
  <c r="BA57" i="1" s="1"/>
  <c r="F37" i="3"/>
  <c r="BB57" i="1" s="1"/>
  <c r="J36" i="3"/>
  <c r="AW57" i="1" s="1"/>
  <c r="F35" i="6"/>
  <c r="BB60" i="1" s="1"/>
  <c r="F39" i="2"/>
  <c r="BD56" i="1" s="1"/>
  <c r="J34" i="6"/>
  <c r="AW60" i="1" s="1"/>
  <c r="F37" i="5"/>
  <c r="BD59" i="1" s="1"/>
  <c r="F36" i="4"/>
  <c r="BC58" i="1" s="1"/>
  <c r="J34" i="5"/>
  <c r="AW59" i="1" s="1"/>
  <c r="F36" i="6"/>
  <c r="BC60" i="1" s="1"/>
  <c r="F34" i="6"/>
  <c r="BA60" i="1" s="1"/>
  <c r="F38" i="2"/>
  <c r="BC56" i="1" s="1"/>
  <c r="F39" i="3"/>
  <c r="BD57" i="1" s="1"/>
  <c r="F35" i="5"/>
  <c r="BB59" i="1" s="1"/>
  <c r="BK99" i="2" l="1"/>
  <c r="R86" i="4"/>
  <c r="R85" i="4" s="1"/>
  <c r="T87" i="5"/>
  <c r="P86" i="4"/>
  <c r="P85" i="4" s="1"/>
  <c r="AU58" i="1" s="1"/>
  <c r="BK86" i="4"/>
  <c r="J86" i="4"/>
  <c r="J60" i="4" s="1"/>
  <c r="P87" i="5"/>
  <c r="AU59" i="1"/>
  <c r="P99" i="2"/>
  <c r="P98" i="2" s="1"/>
  <c r="AU56" i="1" s="1"/>
  <c r="AU55" i="1" s="1"/>
  <c r="AU54" i="1" s="1"/>
  <c r="P85" i="6"/>
  <c r="P84" i="6"/>
  <c r="AU60" i="1" s="1"/>
  <c r="R87" i="5"/>
  <c r="BK87" i="5"/>
  <c r="J87" i="5"/>
  <c r="J59" i="5" s="1"/>
  <c r="T86" i="4"/>
  <c r="T85" i="4"/>
  <c r="T85" i="6"/>
  <c r="T84" i="6" s="1"/>
  <c r="BK337" i="2"/>
  <c r="J337" i="2"/>
  <c r="J75" i="2"/>
  <c r="BK85" i="6"/>
  <c r="J85" i="6"/>
  <c r="J60" i="6"/>
  <c r="BK89" i="3"/>
  <c r="J89" i="3" s="1"/>
  <c r="J32" i="3" s="1"/>
  <c r="AG57" i="1" s="1"/>
  <c r="J99" i="2"/>
  <c r="J64" i="2" s="1"/>
  <c r="BB55" i="1"/>
  <c r="F33" i="4"/>
  <c r="AZ58" i="1" s="1"/>
  <c r="F33" i="6"/>
  <c r="AZ60" i="1"/>
  <c r="BD55" i="1"/>
  <c r="BC55" i="1"/>
  <c r="F35" i="3"/>
  <c r="AZ57" i="1" s="1"/>
  <c r="J33" i="6"/>
  <c r="AV60" i="1"/>
  <c r="AT60" i="1" s="1"/>
  <c r="F35" i="2"/>
  <c r="AZ56" i="1" s="1"/>
  <c r="J33" i="5"/>
  <c r="AV59" i="1" s="1"/>
  <c r="AT59" i="1" s="1"/>
  <c r="J33" i="4"/>
  <c r="AV58" i="1"/>
  <c r="AT58" i="1" s="1"/>
  <c r="J35" i="2"/>
  <c r="AV56" i="1" s="1"/>
  <c r="AT56" i="1" s="1"/>
  <c r="F33" i="5"/>
  <c r="AZ59" i="1" s="1"/>
  <c r="BA55" i="1"/>
  <c r="J35" i="3"/>
  <c r="AV57" i="1"/>
  <c r="AT57" i="1"/>
  <c r="BK85" i="4" l="1"/>
  <c r="J85" i="4" s="1"/>
  <c r="J59" i="4" s="1"/>
  <c r="BK84" i="6"/>
  <c r="J84" i="6"/>
  <c r="J59" i="6" s="1"/>
  <c r="BK98" i="2"/>
  <c r="J98" i="2" s="1"/>
  <c r="J32" i="2" s="1"/>
  <c r="AG56" i="1" s="1"/>
  <c r="AN57" i="1"/>
  <c r="J63" i="3"/>
  <c r="J41" i="3"/>
  <c r="BD54" i="1"/>
  <c r="W33" i="1"/>
  <c r="BB54" i="1"/>
  <c r="AX54" i="1"/>
  <c r="AX55" i="1"/>
  <c r="AY55" i="1"/>
  <c r="BA54" i="1"/>
  <c r="AW54" i="1"/>
  <c r="AK30" i="1" s="1"/>
  <c r="BC54" i="1"/>
  <c r="AY54" i="1" s="1"/>
  <c r="AW55" i="1"/>
  <c r="AZ55" i="1"/>
  <c r="J30" i="5"/>
  <c r="AG59" i="1"/>
  <c r="J39" i="5" l="1"/>
  <c r="J41" i="2"/>
  <c r="J63" i="2"/>
  <c r="AN59" i="1"/>
  <c r="AN56" i="1"/>
  <c r="AG55" i="1"/>
  <c r="W31" i="1"/>
  <c r="J30" i="4"/>
  <c r="AG58" i="1"/>
  <c r="AN58" i="1" s="1"/>
  <c r="W30" i="1"/>
  <c r="J30" i="6"/>
  <c r="AG60" i="1"/>
  <c r="W32" i="1"/>
  <c r="AV55" i="1"/>
  <c r="AT55" i="1" s="1"/>
  <c r="AZ54" i="1"/>
  <c r="W29" i="1" s="1"/>
  <c r="AN55" i="1" l="1"/>
  <c r="J39" i="6"/>
  <c r="J39" i="4"/>
  <c r="AN60" i="1"/>
  <c r="AG54" i="1"/>
  <c r="AK26" i="1" s="1"/>
  <c r="AV54" i="1"/>
  <c r="AK29" i="1" s="1"/>
  <c r="AK35" i="1" l="1"/>
  <c r="AT54" i="1"/>
  <c r="AN54" i="1" l="1"/>
</calcChain>
</file>

<file path=xl/sharedStrings.xml><?xml version="1.0" encoding="utf-8"?>
<sst xmlns="http://schemas.openxmlformats.org/spreadsheetml/2006/main" count="5292" uniqueCount="981">
  <si>
    <t>Export Komplet</t>
  </si>
  <si>
    <t>VZ</t>
  </si>
  <si>
    <t>2.0</t>
  </si>
  <si>
    <t>ZAMOK</t>
  </si>
  <si>
    <t>False</t>
  </si>
  <si>
    <t>{ad0a6a78-f358-4308-913a-8886c3c5f259}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</si>
  <si>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</si>
  <si>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</si>
  <si>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</si>
  <si>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</si>
  <si>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</si>
  <si>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</si>
  <si>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</si>
  <si>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</si>
  <si>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</si>
  <si>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</si>
  <si>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</si>
  <si>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atria objektu na ul. V Zálomu 1, Ostrava-Zábřeh včetně vybudování workoutového hřiště</t>
  </si>
  <si>
    <t>KSO:</t>
  </si>
  <si>
    <t/>
  </si>
  <si>
    <t>CC-CZ:</t>
  </si>
  <si>
    <t>Místo:</t>
  </si>
  <si>
    <t>parcely č. 287/20, 287/29, 4591</t>
  </si>
  <si>
    <t>Datum:</t>
  </si>
  <si>
    <t>5. 5. 2023</t>
  </si>
  <si>
    <t>Zadavatel:</t>
  </si>
  <si>
    <t>IČ:</t>
  </si>
  <si>
    <t>SMO, městský obvod Ostrava - Jih</t>
  </si>
  <si>
    <t>DIČ:</t>
  </si>
  <si>
    <t>Uchazeč:</t>
  </si>
  <si>
    <t>Vyplň údaj</t>
  </si>
  <si>
    <t>Projektant:</t>
  </si>
  <si>
    <t>Dopravní projekce Bojko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</si>
  <si>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</si>
  <si>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</si>
  <si>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</si>
  <si>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</si>
  <si>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</si>
  <si>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</si>
  <si>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</si>
  <si>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</si>
  <si>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</si>
  <si>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</si>
  <si>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</si>
  <si>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</si>
  <si>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</si>
  <si>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</si>
  <si>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</si>
  <si>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</si>
  <si>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</si>
  <si>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</si>
  <si>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</si>
  <si>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</si>
  <si>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</si>
  <si>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</si>
  <si>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</si>
  <si>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</si>
  <si>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</si>
  <si>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</si>
  <si>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</si>
  <si>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</si>
  <si>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</si>
  <si>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</si>
  <si>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</si>
  <si>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</si>
  <si>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</si>
  <si>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</si>
  <si>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</si>
  <si>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</si>
  <si>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</si>
  <si>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</si>
  <si>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</si>
  <si>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</si>
  <si>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</si>
  <si>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</si>
  <si>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</si>
  <si>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Místní komunikace</t>
  </si>
  <si>
    <t>STA</t>
  </si>
  <si>
    <t>1</t>
  </si>
  <si>
    <t>{00c7acc1-bcfe-478e-9114-41373f4e8550}</t>
  </si>
  <si>
    <t>2</t>
  </si>
  <si>
    <t>/</t>
  </si>
  <si>
    <t>01</t>
  </si>
  <si>
    <t>Zpevněné plochy</t>
  </si>
  <si>
    <t>Soupis</t>
  </si>
  <si>
    <t>{b314b042-c62d-4f55-b7e3-bdb066c4b319}</t>
  </si>
  <si>
    <t>02</t>
  </si>
  <si>
    <t>Zpevněné plochy - sanace</t>
  </si>
  <si>
    <t>{e411ecd9-59a4-4f61-b04d-3ec947e6dbdf}</t>
  </si>
  <si>
    <t>SO 102</t>
  </si>
  <si>
    <t>Workoutové hřiště</t>
  </si>
  <si>
    <t>{20a6e2b3-9b06-4e4e-b916-4e295b5b39d8}</t>
  </si>
  <si>
    <t>SO 201</t>
  </si>
  <si>
    <t>Opěrné zdi</t>
  </si>
  <si>
    <t>{c71a5823-c386-49e4-afbd-b58b2c420c89}</t>
  </si>
  <si>
    <t>VRN</t>
  </si>
  <si>
    <t>Vedlejší rozpočtové náklady</t>
  </si>
  <si>
    <t>{e71b5a76-9485-41f1-b265-299c9949e4c5}</t>
  </si>
  <si>
    <t>KRYCÍ LIST SOUPISU PRACÍ</t>
  </si>
  <si>
    <t>Objekt:</t>
  </si>
  <si>
    <t>SO 101 - Místní komunikace</t>
  </si>
  <si>
    <t>Soupis:</t>
  </si>
  <si>
    <t>01 - Zpevněné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</si>
  <si>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</si>
  <si>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</si>
  <si>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</si>
  <si>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</si>
  <si>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</si>
  <si>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</si>
  <si>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</si>
  <si>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</si>
  <si>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</si>
  <si>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</si>
  <si>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</si>
  <si>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</si>
  <si>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</si>
  <si>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</si>
  <si>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</si>
  <si>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</si>
  <si>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</si>
  <si>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</si>
  <si>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</si>
  <si>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</si>
  <si>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</si>
  <si>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</si>
  <si>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</si>
  <si>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</si>
  <si>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</si>
  <si>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</si>
  <si>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</si>
  <si>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</si>
  <si>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</si>
  <si>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</si>
  <si>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</si>
  <si>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</si>
  <si>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</si>
  <si>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</si>
  <si>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</si>
  <si>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111151121</t>
  </si>
  <si>
    <t>Pokosení trávníku při souvislé ploše do 1000 m2 parkového v rovině nebo svahu do 1:5</t>
  </si>
  <si>
    <t>m2</t>
  </si>
  <si>
    <t>CS ÚRS 2023 01</t>
  </si>
  <si>
    <t>4</t>
  </si>
  <si>
    <t>-186892586</t>
  </si>
  <si>
    <t>Online PSC</t>
  </si>
  <si>
    <t>https://podminky.urs.cz/item/CS_URS_2023_01/111151121</t>
  </si>
  <si>
    <t>P</t>
  </si>
  <si>
    <t>Poznámka k položce:_x000D_
Zatravnění terénu (první pokos osetých ploch).</t>
  </si>
  <si>
    <t>VV</t>
  </si>
  <si>
    <t>"Ohumusování tl. 100mm + zatravnění"210</t>
  </si>
  <si>
    <t>"Ohumusování tl. 100mm + zatravnění podél obrub"70*0,5</t>
  </si>
  <si>
    <t>Součet</t>
  </si>
  <si>
    <t>113107211</t>
  </si>
  <si>
    <t>Odstranění podkladů nebo krytů strojně plochy jednotlivě přes 200 m2 s přemístěním hmot na skládku na vzdálenost do 20 m nebo s naložením na dopravní prostředek z kameniva těženého, o tl. vrstvy do 100 mm</t>
  </si>
  <si>
    <t>-1858968296</t>
  </si>
  <si>
    <t>https://podminky.urs.cz/item/CS_URS_2023_01/113107211</t>
  </si>
  <si>
    <t>"Stáv. asfalt. plocha"520</t>
  </si>
  <si>
    <t>"Stáv. beton. plocha"10</t>
  </si>
  <si>
    <t>3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</si>
  <si>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</si>
  <si>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</si>
  <si>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869794979</t>
  </si>
  <si>
    <t>https://podminky.urs.cz/item/CS_URS_2023_01/113107221</t>
  </si>
  <si>
    <t>113107230</t>
  </si>
  <si>
    <t>Odstranění podkladů nebo krytů strojně plochy jednotlivě přes 200 m2 s přemístěním hmot na skládku na vzdálenost do 20 m nebo s naložením na dopravní prostředek z betonu prostého, o tl. vrstvy do 100 mm</t>
  </si>
  <si>
    <t>-178856452</t>
  </si>
  <si>
    <t>https://podminky.urs.cz/item/CS_URS_2023_01/113107230</t>
  </si>
  <si>
    <t>5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</si>
  <si>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</si>
  <si>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</si>
  <si>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-1005693606</t>
  </si>
  <si>
    <t>https://podminky.urs.cz/item/CS_URS_2023_01/113107241</t>
  </si>
  <si>
    <t>6</t>
  </si>
  <si>
    <t>113154222</t>
  </si>
  <si>
    <t>Frézování živičného podkladu nebo krytu s naložením na dopravní prostředek plochy přes 500 do 1 000 m2 bez překážek v trase pruhu šířky do 1 m, tloušťky vrstvy 40 mm</t>
  </si>
  <si>
    <t>-876021792</t>
  </si>
  <si>
    <t>https://podminky.urs.cz/item/CS_URS_2023_01/113154222</t>
  </si>
  <si>
    <t>7</t>
  </si>
  <si>
    <t>113201111</t>
  </si>
  <si>
    <t>Vytrhání obrub s vybouráním lože, s přemístěním hmot na skládku na vzdálenost do 3 m nebo s naložením na dopravní prostředek chodníkových ležatých</t>
  </si>
  <si>
    <t>m</t>
  </si>
  <si>
    <t>2092168951</t>
  </si>
  <si>
    <t>https://podminky.urs.cz/item/CS_URS_2023_01/113201111</t>
  </si>
  <si>
    <t>"Stáv. beton. obrubník"90</t>
  </si>
  <si>
    <t>8</t>
  </si>
  <si>
    <t>120001101</t>
  </si>
  <si>
    <t>Příplatek k cenám vykopávek za ztížení vykopávky v blízkosti podzemního vedení nebo výbušnin v horninách jakékoliv třídy</t>
  </si>
  <si>
    <t>m3</t>
  </si>
  <si>
    <t>-699041495</t>
  </si>
  <si>
    <t>https://podminky.urs.cz/item/CS_URS_2023_01/120001101</t>
  </si>
  <si>
    <t>"Pro zpevněné plochy a schodiště"55</t>
  </si>
  <si>
    <t>"Základy lavičky"2*4*0,3*0,3*0,8</t>
  </si>
  <si>
    <t>"Základy odpad. koš"1*0,4*0,4*0,8</t>
  </si>
  <si>
    <t>"Základy stojanu na kola"4*0,4*0,4*0,8</t>
  </si>
  <si>
    <t>"Drenážní jámy u schodišť"1,0*1,0*1,0*2</t>
  </si>
  <si>
    <t>"Drenáž u schodišť"9*1,0*0,6</t>
  </si>
  <si>
    <t>"Nová betonová palisáda" 4*0,4*0,4</t>
  </si>
  <si>
    <t>9</t>
  </si>
  <si>
    <t>121151103</t>
  </si>
  <si>
    <t>Sejmutí ornice strojně při souvislé ploše do 100 m2, tl. vrstvy do 200 mm</t>
  </si>
  <si>
    <t>-1738555909</t>
  </si>
  <si>
    <t>https://podminky.urs.cz/item/CS_URS_2023_01/121151103</t>
  </si>
  <si>
    <t>"Odhumusování tl. 100mm"20</t>
  </si>
  <si>
    <t>10</t>
  </si>
  <si>
    <t>122251104</t>
  </si>
  <si>
    <t>Odkopávky a prokopávky nezapažené strojně v hornině třídy těžitelnosti I skupiny 3 přes 100 do 500 m3</t>
  </si>
  <si>
    <t>-40980065</t>
  </si>
  <si>
    <t>https://podminky.urs.cz/item/CS_URS_2023_01/122251104</t>
  </si>
  <si>
    <t>11</t>
  </si>
  <si>
    <t>131213711</t>
  </si>
  <si>
    <t>Hloubení zapažených jam ručně s urovnáním dna do předepsaného profilu a spádu v hornině třídy těžitelnosti I skupiny 3 soudržných</t>
  </si>
  <si>
    <t>732056773</t>
  </si>
  <si>
    <t>https://podminky.urs.cz/item/CS_URS_2023_01/131213711</t>
  </si>
  <si>
    <t>12</t>
  </si>
  <si>
    <t>132212121</t>
  </si>
  <si>
    <t>Hloubení zapažených rýh šířky do 800 mm ručně s urovnáním dna do předepsaného profilu a spádu v hornině třídy těžitelnosti I skupiny 3 soudržných</t>
  </si>
  <si>
    <t>-1913208395</t>
  </si>
  <si>
    <t>https://podminky.urs.cz/item/CS_URS_2023_01/132212121</t>
  </si>
  <si>
    <t>13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</si>
  <si>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</si>
  <si>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</si>
  <si>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-1284241012</t>
  </si>
  <si>
    <t>https://podminky.urs.cz/item/CS_URS_2023_01/162751117</t>
  </si>
  <si>
    <t>14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</si>
  <si>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</si>
  <si>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</si>
  <si>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-842364690</t>
  </si>
  <si>
    <t>https://podminky.urs.cz/item/CS_URS_2023_01/162751119</t>
  </si>
  <si>
    <t>Poznámka k položce:_x000D_
Celkem 15km.</t>
  </si>
  <si>
    <t>64,256*5 'Přepočtené koeficientem množství</t>
  </si>
  <si>
    <t>167151111</t>
  </si>
  <si>
    <t>Nakládání, skládání a překládání neulehlého výkopku nebo sypaniny strojně nakládání, množství přes 100 m3, z hornin třídy těžitelnosti I, skupiny 1 až 3</t>
  </si>
  <si>
    <t>-1475943386</t>
  </si>
  <si>
    <t>https://podminky.urs.cz/item/CS_URS_2023_01/167151111</t>
  </si>
  <si>
    <t>16</t>
  </si>
  <si>
    <t>167151121</t>
  </si>
  <si>
    <t>Nakládání, skládání a překládání neulehlého výkopku nebo sypaniny strojně skládání nebo překládání, z hornin třídy těžitelnosti I, skupiny 1 až 3</t>
  </si>
  <si>
    <t>-909735789</t>
  </si>
  <si>
    <t>https://podminky.urs.cz/item/CS_URS_2023_01/167151121</t>
  </si>
  <si>
    <t>17</t>
  </si>
  <si>
    <t>171201201</t>
  </si>
  <si>
    <t>Uložení sypaniny na skládky nebo meziskládky bez hutnění s upravením uložené sypaniny do předepsaného tvaru</t>
  </si>
  <si>
    <t>-691032787</t>
  </si>
  <si>
    <t>https://podminky.urs.cz/item/CS_URS_2023_01/171201201</t>
  </si>
  <si>
    <t>18</t>
  </si>
  <si>
    <t>171201231</t>
  </si>
  <si>
    <t>Poplatek za uložení stavebního odpadu na recyklační skládce (skládkovné) zeminy a kamení zatříděného do Katalogu odpadů pod kódem 17 05 04</t>
  </si>
  <si>
    <t>t</t>
  </si>
  <si>
    <t>-1421894493</t>
  </si>
  <si>
    <t>https://podminky.urs.cz/item/CS_URS_2023_01/171201231</t>
  </si>
  <si>
    <t>Poznámka k položce:_x000D_
Koeficient 1,9 pro přepočet m3 na t.</t>
  </si>
  <si>
    <t>64,256*1,9 'Přepočtené koeficientem množství</t>
  </si>
  <si>
    <t>19</t>
  </si>
  <si>
    <t>174111101</t>
  </si>
  <si>
    <t>Zásyp sypaninou z jakékoliv horniny ručně s uložením výkopku ve vrstvách se zhutněním jam, šachet, rýh nebo kolem objektů v těchto vykopávkách</t>
  </si>
  <si>
    <t>682178495</t>
  </si>
  <si>
    <t>https://podminky.urs.cz/item/CS_URS_2023_01/174111101</t>
  </si>
  <si>
    <t>"Ohumusování tl. 100mm + zatravnění"210*0,1</t>
  </si>
  <si>
    <t>"Ohumusování tl. 100mm + zatravnění podél obrub"(70*0,5)*0,1</t>
  </si>
  <si>
    <t>20</t>
  </si>
  <si>
    <t>M</t>
  </si>
  <si>
    <t>10364101</t>
  </si>
  <si>
    <t>zemina pro terénní úpravy - ornice</t>
  </si>
  <si>
    <t>351290118</t>
  </si>
  <si>
    <t>24,5*1,9 'Přepočtené koeficientem množství</t>
  </si>
  <si>
    <t>174151101</t>
  </si>
  <si>
    <t>Zásyp sypaninou z jakékoliv horniny strojně s uložením výkopku ve vrstvách se zhutněním jam, šachet, rýh nebo kolem objektů v těchto vykopávkách</t>
  </si>
  <si>
    <t>-1214153783</t>
  </si>
  <si>
    <t>https://podminky.urs.cz/item/CS_URS_2023_01/174151101</t>
  </si>
  <si>
    <t>22</t>
  </si>
  <si>
    <t>58333651.R01</t>
  </si>
  <si>
    <t>kamenivo těžené hrubé frakce 8/32</t>
  </si>
  <si>
    <t>na podkladě CS ÚRS</t>
  </si>
  <si>
    <t>-668634500</t>
  </si>
  <si>
    <t>7,4*1,9 'Přepočtené koeficientem množství</t>
  </si>
  <si>
    <t>23</t>
  </si>
  <si>
    <t>181351003</t>
  </si>
  <si>
    <t>Rozprostření a urovnání ornice v rovině nebo ve svahu sklonu do 1:5 strojně při souvislé ploše do 100 m2, tl. vrstvy do 200 mm</t>
  </si>
  <si>
    <t>1289267453</t>
  </si>
  <si>
    <t>https://podminky.urs.cz/item/CS_URS_2023_01/181351003</t>
  </si>
  <si>
    <t>24</t>
  </si>
  <si>
    <t>181411121</t>
  </si>
  <si>
    <t>Založení trávníku na půdě předem připravené plochy do 1000 m2 výsevem včetně utažení lučního v rovině nebo na svahu do 1:5</t>
  </si>
  <si>
    <t>910096833</t>
  </si>
  <si>
    <t>https://podminky.urs.cz/item/CS_URS_2023_01/181411121</t>
  </si>
  <si>
    <t>25</t>
  </si>
  <si>
    <t>00572100</t>
  </si>
  <si>
    <t>osivo jetelotráva intenzivní víceletá</t>
  </si>
  <si>
    <t>kg</t>
  </si>
  <si>
    <t>-665938434</t>
  </si>
  <si>
    <t>245*0,05 'Přepočtené koeficientem množství</t>
  </si>
  <si>
    <t>26</t>
  </si>
  <si>
    <t>181951112</t>
  </si>
  <si>
    <t>Úprava pláně vyrovnáním výškových rozdílů strojně v hornině třídy těžitelnosti I, skupiny 1 až 3 se zhutněním</t>
  </si>
  <si>
    <t>1503520235</t>
  </si>
  <si>
    <t>https://podminky.urs.cz/item/CS_URS_2023_01/181951112</t>
  </si>
  <si>
    <t>"Konstrukce zpevněné plochy"215</t>
  </si>
  <si>
    <t>27</t>
  </si>
  <si>
    <t>182303111</t>
  </si>
  <si>
    <t>Doplnění zeminy nebo substrátu na travnatých plochách tloušťky do 50 mm v rovině nebo na svahu do 1:5</t>
  </si>
  <si>
    <t>1691341186</t>
  </si>
  <si>
    <t>https://podminky.urs.cz/item/CS_URS_2023_01/182303111</t>
  </si>
  <si>
    <t>28</t>
  </si>
  <si>
    <t>10371500</t>
  </si>
  <si>
    <t>substrát pro trávníky VL</t>
  </si>
  <si>
    <t>1360018491</t>
  </si>
  <si>
    <t>245*0,051 'Přepočtené koeficientem množství</t>
  </si>
  <si>
    <t>29</t>
  </si>
  <si>
    <t>184818232</t>
  </si>
  <si>
    <t>Ochrana kmene bedněním před poškozením stavebním provozem zřízení včetně odstranění výšky bednění do 2 m průměru kmene přes 300 do 500 mm</t>
  </si>
  <si>
    <t>kus</t>
  </si>
  <si>
    <t>1974749861</t>
  </si>
  <si>
    <t>https://podminky.urs.cz/item/CS_URS_2023_01/184818232</t>
  </si>
  <si>
    <t>"stáv. dřeviny"10</t>
  </si>
  <si>
    <t>30</t>
  </si>
  <si>
    <t>185803111</t>
  </si>
  <si>
    <t>Ošetření trávníku jednorázové v rovině nebo na svahu do 1:5</t>
  </si>
  <si>
    <t>-859327307</t>
  </si>
  <si>
    <t>https://podminky.urs.cz/item/CS_URS_2023_01/185803111</t>
  </si>
  <si>
    <t>31</t>
  </si>
  <si>
    <t>185803211</t>
  </si>
  <si>
    <t>Uválcování trávníku v rovině nebo na svahu do 1:5</t>
  </si>
  <si>
    <t>1172460634</t>
  </si>
  <si>
    <t>https://podminky.urs.cz/item/CS_URS_2023_01/185803211</t>
  </si>
  <si>
    <t>Zakládání</t>
  </si>
  <si>
    <t>32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</si>
  <si>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</si>
  <si>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</si>
  <si>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-759749632</t>
  </si>
  <si>
    <t>https://podminky.urs.cz/item/CS_URS_2023_01/212751104</t>
  </si>
  <si>
    <t>"Drenáž u schodiště"9</t>
  </si>
  <si>
    <t>33</t>
  </si>
  <si>
    <t>213311141</t>
  </si>
  <si>
    <t>Polštáře zhutněné pod základy ze štěrkopísku tříděného</t>
  </si>
  <si>
    <t>1564528114</t>
  </si>
  <si>
    <t>https://podminky.urs.cz/item/CS_URS_2023_01/213311141</t>
  </si>
  <si>
    <t>"Schodiště"1,0+1,0</t>
  </si>
  <si>
    <t>34</t>
  </si>
  <si>
    <t>274313711</t>
  </si>
  <si>
    <t>Základy z betonu prostého pasy betonu kamenem neprokládaného tř. C 20/25</t>
  </si>
  <si>
    <t>1256675223</t>
  </si>
  <si>
    <t>https://podminky.urs.cz/item/CS_URS_2023_01/274313711</t>
  </si>
  <si>
    <t>Beton C20/25nXF3</t>
  </si>
  <si>
    <t>"Nové betonové obruby 50/250"70*0,2*0,3</t>
  </si>
  <si>
    <t>4,84*1,05 'Přepočtené koeficientem množství</t>
  </si>
  <si>
    <t>35</t>
  </si>
  <si>
    <t>275313611</t>
  </si>
  <si>
    <t>Základy z betonu prostého patky a bloky z betonu kamenem neprokládaného tř. C 16/20</t>
  </si>
  <si>
    <t>-1811611374</t>
  </si>
  <si>
    <t>https://podminky.urs.cz/item/CS_URS_2023_01/275313611</t>
  </si>
  <si>
    <t>1,216*1,05 'Přepočtené koeficientem množství</t>
  </si>
  <si>
    <t>Svislé a kompletní konstrukce</t>
  </si>
  <si>
    <t>36</t>
  </si>
  <si>
    <t>339921131</t>
  </si>
  <si>
    <t>Osazování palisád betonových v řadě se zabetonováním výšky palisády do 500 mm</t>
  </si>
  <si>
    <t>1041745370</t>
  </si>
  <si>
    <t>https://podminky.urs.cz/item/CS_URS_2023_01/339921131</t>
  </si>
  <si>
    <t>"dl. 400"12*0,16</t>
  </si>
  <si>
    <t>37</t>
  </si>
  <si>
    <t>59228437</t>
  </si>
  <si>
    <t>palisáda betonová vzhled dobové dlažební kameny barevná 160x160x400mm</t>
  </si>
  <si>
    <t>-1902549006</t>
  </si>
  <si>
    <t>Poznámka k položce:_x000D_
Popis viz Technická zpráva SO 101 – 01.</t>
  </si>
  <si>
    <t>38</t>
  </si>
  <si>
    <t>339921132</t>
  </si>
  <si>
    <t>Osazování palisád betonových v řadě se zabetonováním výšky palisády přes 500 do 1000 mm</t>
  </si>
  <si>
    <t>-1550729088</t>
  </si>
  <si>
    <t>https://podminky.urs.cz/item/CS_URS_2023_01/339921132</t>
  </si>
  <si>
    <t>"dl. 600"8*0,16</t>
  </si>
  <si>
    <t>"dl. 1000"4*0,16</t>
  </si>
  <si>
    <t>39</t>
  </si>
  <si>
    <t>59228409</t>
  </si>
  <si>
    <t>palisáda betonová vzhled dobové dlažební kameny přírodní 160x160x600mm</t>
  </si>
  <si>
    <t>985985755</t>
  </si>
  <si>
    <t>40</t>
  </si>
  <si>
    <t>59228410</t>
  </si>
  <si>
    <t>palisáda betonová vzhled dobové dlažební kameny přírodní 160x160x1000mm</t>
  </si>
  <si>
    <t>1956683399</t>
  </si>
  <si>
    <t>Vodorovné konstrukce</t>
  </si>
  <si>
    <t>41</t>
  </si>
  <si>
    <t>430321616</t>
  </si>
  <si>
    <t>Schodišťové konstrukce a rampy z betonu železového (bez výztuže) stupně, schodnice, ramena, podesty s nosníky tř. C 30/37</t>
  </si>
  <si>
    <t>961062871</t>
  </si>
  <si>
    <t>https://podminky.urs.cz/item/CS_URS_2023_01/430321616</t>
  </si>
  <si>
    <t>Beton C30/37 XF4</t>
  </si>
  <si>
    <t>"Schodiště"1,6+1,8</t>
  </si>
  <si>
    <t>42</t>
  </si>
  <si>
    <t>430362021</t>
  </si>
  <si>
    <t>Výztuž schodišťových konstrukcí a ramp stupňů, schodnic, ramen, podest s nosníky ze svařovaných sítí z drátů typu KARI</t>
  </si>
  <si>
    <t>-1862368485</t>
  </si>
  <si>
    <t>https://podminky.urs.cz/item/CS_URS_2023_01/430362021</t>
  </si>
  <si>
    <t>Poznámka k položce:_x000D_
1m2 = 3,131Kg</t>
  </si>
  <si>
    <t>"Schodiště"(6,5+6,0)*3,131/1000</t>
  </si>
  <si>
    <t>43</t>
  </si>
  <si>
    <t>434351141</t>
  </si>
  <si>
    <t>Bednění stupňů betonovaných na podstupňové desce nebo na terénu půdorysně přímočarých zřízení</t>
  </si>
  <si>
    <t>1361656711</t>
  </si>
  <si>
    <t>https://podminky.urs.cz/item/CS_URS_2023_01/434351141</t>
  </si>
  <si>
    <t>44</t>
  </si>
  <si>
    <t>434351142</t>
  </si>
  <si>
    <t>Bednění stupňů betonovaných na podstupňové desce nebo na terénu půdorysně přímočarých odstranění</t>
  </si>
  <si>
    <t>-1900395457</t>
  </si>
  <si>
    <t>https://podminky.urs.cz/item/CS_URS_2023_01/434351142</t>
  </si>
  <si>
    <t>Komunikace pozemní</t>
  </si>
  <si>
    <t>45</t>
  </si>
  <si>
    <t>564201111</t>
  </si>
  <si>
    <t>Podklad nebo podsyp ze štěrkopísku ŠP s rozprostřením, vlhčením a zhutněním plochy přes 100 m2, po zhutnění tl. 40 mm</t>
  </si>
  <si>
    <t>2096194819</t>
  </si>
  <si>
    <t>https://podminky.urs.cz/item/CS_URS_2023_01/564201111</t>
  </si>
  <si>
    <t>46</t>
  </si>
  <si>
    <t>564871116</t>
  </si>
  <si>
    <t>Podklad ze štěrkodrti ŠD s rozprostřením a zhutněním plochy přes 100 m2, po zhutnění tl. 300 mm</t>
  </si>
  <si>
    <t>1865048261</t>
  </si>
  <si>
    <t>https://podminky.urs.cz/item/CS_URS_2023_01/564871116</t>
  </si>
  <si>
    <t>47</t>
  </si>
  <si>
    <t>596211122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</si>
  <si>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plochy přes 100 do 300 m2</t>
  </si>
  <si>
    <t>-1128350204</t>
  </si>
  <si>
    <t>https://podminky.urs.cz/item/CS_URS_2023_01/596211122</t>
  </si>
  <si>
    <t>48</t>
  </si>
  <si>
    <t>59245020</t>
  </si>
  <si>
    <t>dlažba tvar obdélník betonová 200x100x80mm přírodní</t>
  </si>
  <si>
    <t>-1193363881</t>
  </si>
  <si>
    <t>215*1,05 'Přepočtené koeficientem množství</t>
  </si>
  <si>
    <t>Úpravy povrchů, podlahy a osazování výplní</t>
  </si>
  <si>
    <t>49</t>
  </si>
  <si>
    <t>772231304.R01</t>
  </si>
  <si>
    <t>Montáž obkladu schodišťových stupňů tl. přes 50 do 70 mm do malty cementové M25</t>
  </si>
  <si>
    <t>-740719787</t>
  </si>
  <si>
    <t>"Schodiště"6,5+6</t>
  </si>
  <si>
    <t>50</t>
  </si>
  <si>
    <t>59373004.R05</t>
  </si>
  <si>
    <t>prvek betonový přírodní 370/170mm</t>
  </si>
  <si>
    <t>1457398912</t>
  </si>
  <si>
    <t>16+24</t>
  </si>
  <si>
    <t>51</t>
  </si>
  <si>
    <t>59373004.R06</t>
  </si>
  <si>
    <t>prvek betonový černý 370/170mm</t>
  </si>
  <si>
    <t>1147162509</t>
  </si>
  <si>
    <t>16+12</t>
  </si>
  <si>
    <t>Trubní vedení</t>
  </si>
  <si>
    <t>52</t>
  </si>
  <si>
    <t>899331111</t>
  </si>
  <si>
    <t>Výšková úprava uličního vstupu nebo vpusti do 200 mm zvýšením poklopu</t>
  </si>
  <si>
    <t>709613570</t>
  </si>
  <si>
    <t>https://podminky.urs.cz/item/CS_URS_2023_01/899331111</t>
  </si>
  <si>
    <t>"Výšková úprava šachet"3</t>
  </si>
  <si>
    <t>Ostatní konstrukce a práce, bourání</t>
  </si>
  <si>
    <t>53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</si>
  <si>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</si>
  <si>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</si>
  <si>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1039529362</t>
  </si>
  <si>
    <t>https://podminky.urs.cz/item/CS_URS_2023_01/916231213</t>
  </si>
  <si>
    <t>"Nové betonové obruby 50/250"70</t>
  </si>
  <si>
    <t>54</t>
  </si>
  <si>
    <t>59217001</t>
  </si>
  <si>
    <t>obrubník betonový zahradní 1000x50x250mm</t>
  </si>
  <si>
    <t>-1619692928</t>
  </si>
  <si>
    <t>70*1,05 'Přepočtené koeficientem množství</t>
  </si>
  <si>
    <t>55</t>
  </si>
  <si>
    <t>919726227</t>
  </si>
  <si>
    <t>Geotextilie tkaná pro vyztužení, separaci nebo filtraci z polyesteru, podélná/příčná pevnost v tahu 300/50 kN/m</t>
  </si>
  <si>
    <t>-341640707</t>
  </si>
  <si>
    <t>https://podminky.urs.cz/item/CS_URS_2023_01/919726227</t>
  </si>
  <si>
    <t>9*2 'Přepočtené koeficientem množství</t>
  </si>
  <si>
    <t>56</t>
  </si>
  <si>
    <t>936104211</t>
  </si>
  <si>
    <t>Montáž odpadkového koše do betonové patky</t>
  </si>
  <si>
    <t>917537984</t>
  </si>
  <si>
    <t>https://podminky.urs.cz/item/CS_URS_2023_01/936104211</t>
  </si>
  <si>
    <t>57</t>
  </si>
  <si>
    <t>74910133.R02</t>
  </si>
  <si>
    <t>koš odpadkový dřevo, objem 28 L</t>
  </si>
  <si>
    <t>958403783</t>
  </si>
  <si>
    <t>58</t>
  </si>
  <si>
    <t>936124112</t>
  </si>
  <si>
    <t>Montáž lavičky parkové stabilní se zabetonováním noh</t>
  </si>
  <si>
    <t>-1736388540</t>
  </si>
  <si>
    <t>https://podminky.urs.cz/item/CS_URS_2023_01/936124112</t>
  </si>
  <si>
    <t>59</t>
  </si>
  <si>
    <t>74910110.R01</t>
  </si>
  <si>
    <t>lavička s opěradlem konstrukce-kov, sedák-dřevo</t>
  </si>
  <si>
    <t>2055456857</t>
  </si>
  <si>
    <t>60</t>
  </si>
  <si>
    <t>936174311</t>
  </si>
  <si>
    <t>Montáž stojanu na kola přichyceného kotevními šrouby 5 kol</t>
  </si>
  <si>
    <t>-1266085392</t>
  </si>
  <si>
    <t>https://podminky.urs.cz/item/CS_URS_2023_01/936174311</t>
  </si>
  <si>
    <t>61</t>
  </si>
  <si>
    <t>74910151.R01</t>
  </si>
  <si>
    <t>stojan na kola na 3 kola jednostranný, kov</t>
  </si>
  <si>
    <t>906025446</t>
  </si>
  <si>
    <t>62</t>
  </si>
  <si>
    <t>961044111</t>
  </si>
  <si>
    <t>Bourání základů z betonu prostého</t>
  </si>
  <si>
    <t>-852190379</t>
  </si>
  <si>
    <t>https://podminky.urs.cz/item/CS_URS_2023_01/961044111</t>
  </si>
  <si>
    <t>"Stáv. betonové základy bývalého oplocení"3</t>
  </si>
  <si>
    <t>63</t>
  </si>
  <si>
    <t>961055111</t>
  </si>
  <si>
    <t>Bourání základů z betonu železového</t>
  </si>
  <si>
    <t>527997183</t>
  </si>
  <si>
    <t>https://podminky.urs.cz/item/CS_URS_2023_01/961055111</t>
  </si>
  <si>
    <t>"Stáv. opěrná zeď"3</t>
  </si>
  <si>
    <t>"Stáv. venkovní schodiště"10</t>
  </si>
  <si>
    <t>997</t>
  </si>
  <si>
    <t>Přesun sutě</t>
  </si>
  <si>
    <t>64</t>
  </si>
  <si>
    <t>997221551</t>
  </si>
  <si>
    <t>Vodorovná doprava suti bez naložení, ale se složením a s hrubým urovnáním ze sypkých materiálů, na vzdálenost do 1 km</t>
  </si>
  <si>
    <t>1165770935</t>
  </si>
  <si>
    <t>https://podminky.urs.cz/item/CS_URS_2023_01/997221551</t>
  </si>
  <si>
    <t>65</t>
  </si>
  <si>
    <t>997221559</t>
  </si>
  <si>
    <t>Vodorovná doprava suti bez naložení, ale se složením a s hrubým urovnáním Příplatek k ceně za každý další i započatý 1 km přes 1 km</t>
  </si>
  <si>
    <t>93635006</t>
  </si>
  <si>
    <t>https://podminky.urs.cz/item/CS_URS_2023_01/997221559</t>
  </si>
  <si>
    <t>469,4*14 'Přepočtené koeficientem množství</t>
  </si>
  <si>
    <t>66</t>
  </si>
  <si>
    <t>997221611</t>
  </si>
  <si>
    <t>Nakládání na dopravní prostředky pro vodorovnou dopravu suti</t>
  </si>
  <si>
    <t>1028833690</t>
  </si>
  <si>
    <t>https://podminky.urs.cz/item/CS_URS_2023_01/997221611</t>
  </si>
  <si>
    <t>67</t>
  </si>
  <si>
    <t>997221861</t>
  </si>
  <si>
    <t>Poplatek za uložení stavebního odpadu na recyklační skládce (skládkovné) z prostého betonu zatříděného do Katalogu odpadů pod kódem 17 01 01</t>
  </si>
  <si>
    <t>946571386</t>
  </si>
  <si>
    <t>https://podminky.urs.cz/item/CS_URS_2023_01/997221861</t>
  </si>
  <si>
    <t>68</t>
  </si>
  <si>
    <t>997013871</t>
  </si>
  <si>
    <t>Poplatek za uložení stavebního odpadu na recyklační skládce (skládkovné) směsného stavebního a demoličního zatříděného do Katalogu odpadů pod kódem 17 09 04</t>
  </si>
  <si>
    <t>-924633022</t>
  </si>
  <si>
    <t>https://podminky.urs.cz/item/CS_URS_2023_01/997013871</t>
  </si>
  <si>
    <t>69</t>
  </si>
  <si>
    <t>997221862</t>
  </si>
  <si>
    <t>Poplatek za uložení stavebního odpadu na recyklační skládce (skládkovné) z armovaného betonu zatříděného do Katalogu odpadů pod kódem 17 01 01</t>
  </si>
  <si>
    <t>1625229035</t>
  </si>
  <si>
    <t>https://podminky.urs.cz/item/CS_URS_2023_01/997221862</t>
  </si>
  <si>
    <t>70</t>
  </si>
  <si>
    <t>997221873</t>
  </si>
  <si>
    <t>1629595345</t>
  </si>
  <si>
    <t>https://podminky.urs.cz/item/CS_URS_2023_01/997221873</t>
  </si>
  <si>
    <t>71</t>
  </si>
  <si>
    <t>997221875</t>
  </si>
  <si>
    <t>Poplatek za uložení stavebního odpadu na recyklační skládce (skládkovné) asfaltového bez obsahu dehtu zatříděného do Katalogu odpadů pod kódem 17 03 02</t>
  </si>
  <si>
    <t>713793306</t>
  </si>
  <si>
    <t>https://podminky.urs.cz/item/CS_URS_2023_01/997221875</t>
  </si>
  <si>
    <t>998</t>
  </si>
  <si>
    <t>Přesun hmot</t>
  </si>
  <si>
    <t>72</t>
  </si>
  <si>
    <t>998223011</t>
  </si>
  <si>
    <t>Přesun hmot pro pozemní komunikace s krytem dlážděným dopravní vzdálenost do 200 m jakékoliv délky objektu</t>
  </si>
  <si>
    <t>2129787346</t>
  </si>
  <si>
    <t>https://podminky.urs.cz/item/CS_URS_2023_01/998223011</t>
  </si>
  <si>
    <t>PSV</t>
  </si>
  <si>
    <t>Práce a dodávky PSV</t>
  </si>
  <si>
    <t>711</t>
  </si>
  <si>
    <t>Izolace proti vodě, vlhkosti a plynům</t>
  </si>
  <si>
    <t>73</t>
  </si>
  <si>
    <t>711161212</t>
  </si>
  <si>
    <t>Izolace proti zemní vlhkosti a beztlakové vodě nopovými fóliemi na ploše svislé S vrstva ochranná, odvětrávací a drenážní výška nopku 8,0 mm, tl. fólie do 0,6 mm</t>
  </si>
  <si>
    <t>-603684051</t>
  </si>
  <si>
    <t>https://podminky.urs.cz/item/CS_URS_2023_01/711161212</t>
  </si>
  <si>
    <t>"Nopová folie vč. ukončovací lišty v. 0,5m"20*0,5</t>
  </si>
  <si>
    <t>10*1,5 'Přepočtené koeficientem množství</t>
  </si>
  <si>
    <t>74</t>
  </si>
  <si>
    <t>711161384</t>
  </si>
  <si>
    <t>Izolace proti zemní vlhkosti a beztlakové vodě nopovými fóliemi ostatní ukončení izolace provětrávací lištou</t>
  </si>
  <si>
    <t>-2140229800</t>
  </si>
  <si>
    <t>https://podminky.urs.cz/item/CS_URS_2023_01/711161384</t>
  </si>
  <si>
    <t>20*1,05 'Přepočtené koeficientem množství</t>
  </si>
  <si>
    <t>02 - Zpevněné plochy - sanace</t>
  </si>
  <si>
    <t>122452204</t>
  </si>
  <si>
    <t>Odkopávky a prokopávky nezapažené pro silnice a dálnice strojně v hornině třídy těžitelnosti II přes 100 do 500 m3</t>
  </si>
  <si>
    <t>1874596087</t>
  </si>
  <si>
    <t>https://podminky.urs.cz/item/CS_URS_2023_01/122452204</t>
  </si>
  <si>
    <t>"sanační polštář"230*0,3</t>
  </si>
  <si>
    <t>333475359</t>
  </si>
  <si>
    <t>176043970</t>
  </si>
  <si>
    <t>69*5 'Přepočtené koeficientem množství</t>
  </si>
  <si>
    <t>617121081</t>
  </si>
  <si>
    <t>1776630916</t>
  </si>
  <si>
    <t>1927820178</t>
  </si>
  <si>
    <t>1189368239</t>
  </si>
  <si>
    <t>69*1,9 'Přepočtené koeficientem množství</t>
  </si>
  <si>
    <t>181951114</t>
  </si>
  <si>
    <t>Úprava pláně vyrovnáním výškových rozdílů strojně v hornině třídy těžitelnosti II, skupiny 4 a 5 se zhutněním</t>
  </si>
  <si>
    <t>-1104077865</t>
  </si>
  <si>
    <t>https://podminky.urs.cz/item/CS_URS_2023_01/181951114</t>
  </si>
  <si>
    <t>"sanační polštář"250</t>
  </si>
  <si>
    <t>-1332453741</t>
  </si>
  <si>
    <t>-1184648262</t>
  </si>
  <si>
    <t>250*1,3 'Přepočtené koeficientem množství</t>
  </si>
  <si>
    <t>SO 102 - Workoutové hřiště</t>
  </si>
  <si>
    <t xml:space="preserve">    56 - Podkladní vrstvy komunikací a zpevněných ploch</t>
  </si>
  <si>
    <t xml:space="preserve">    10 - Umělé povrchy</t>
  </si>
  <si>
    <t>121101101</t>
  </si>
  <si>
    <t>Sejmutí ornice s přemístěním na vzdálenost do 50 m</t>
  </si>
  <si>
    <t>14,2*10,7*0,1</t>
  </si>
  <si>
    <t>122201101</t>
  </si>
  <si>
    <t>Odkopávky a prokopávky nezapažené v hornině tř. 3 objem do 100 m3</t>
  </si>
  <si>
    <t>14,2*10,7*0,2</t>
  </si>
  <si>
    <t>133202011</t>
  </si>
  <si>
    <t>Hloubení šachet ručním nebo pneum nářadím v soudržných horninách tř.3, plocha výkopu do 4m2</t>
  </si>
  <si>
    <t>35*0,4*0,4*0,6+1,15*0,4*0,6+2*1,3*0,2*0,6+0,8*0,4*0,6</t>
  </si>
  <si>
    <t>133202019</t>
  </si>
  <si>
    <t>Příplatek za lepivost u hloubení šachet ručním nebo pneum nářadím v horninách tř. 3</t>
  </si>
  <si>
    <t>(4,14/100)*50</t>
  </si>
  <si>
    <t>132201211</t>
  </si>
  <si>
    <t>Hloubení rýh šířky přes 40 do 200 cm do 100 m3, v hornině 3, hloubení strojně</t>
  </si>
  <si>
    <t>30*0,4*0,2</t>
  </si>
  <si>
    <t>162701105</t>
  </si>
  <si>
    <t>Vodorovné přemístění do 10000 m výkopku/sypaniny z horniny tř. 1 až 4</t>
  </si>
  <si>
    <t>15,194+30,388+4,14+2,4</t>
  </si>
  <si>
    <t>162701109</t>
  </si>
  <si>
    <t>Příplatek k vodorovnému přemístění výkopku/sypaniny z horniny tř. 1 až 4 ZKD 1000 m přes 10000 m</t>
  </si>
  <si>
    <t>Uložení sypaniny na skládky</t>
  </si>
  <si>
    <t>171201211</t>
  </si>
  <si>
    <t>Poplatek za uložení odpadu ze sypaniny na skládce (skládkovné)</t>
  </si>
  <si>
    <t>52,122*2</t>
  </si>
  <si>
    <t>181101102</t>
  </si>
  <si>
    <t>Úprava pláně v zářezech v hornině 1-4, se zhutněním</t>
  </si>
  <si>
    <t>14,2*10,7</t>
  </si>
  <si>
    <t>181411131</t>
  </si>
  <si>
    <t>Založení parkového trávníku výsevem plochy do 1000 m2 v rovině a ve svahu do 1:5</t>
  </si>
  <si>
    <t>14,2*10,7*0,8</t>
  </si>
  <si>
    <t>005724100</t>
  </si>
  <si>
    <t>osivo směs trávní parková</t>
  </si>
  <si>
    <t>121,552*0,035</t>
  </si>
  <si>
    <t>212561111RX2</t>
  </si>
  <si>
    <t>Výplň odvodňovacích trativodů ze štěrkodrtě, frakce 8-32mm</t>
  </si>
  <si>
    <t>212572111RX0</t>
  </si>
  <si>
    <t>Lože trativodu ze štěrkodrtě frakce 8-32 mm</t>
  </si>
  <si>
    <t>30*0,4*0,1</t>
  </si>
  <si>
    <t>275313511</t>
  </si>
  <si>
    <t>Základové patky z betonu tř. C20/25</t>
  </si>
  <si>
    <t>35*0,4*0,4*0,6+1,15*0,4*0,6+2*1,3*0,2*0,6+0,8*0,4*0,6</t>
  </si>
  <si>
    <t>275351215</t>
  </si>
  <si>
    <t>Zřízení bednění stěn základových patek</t>
  </si>
  <si>
    <t>(35*(0,4+0,4)*2*0,25)+((1,15+0,4)*2*0,25)+(2*(1,3+0,2)*2*0,25)+((0,8+0,4)*2*0,25)</t>
  </si>
  <si>
    <t>275351216</t>
  </si>
  <si>
    <t>Odstranění bednění stěn základových patek</t>
  </si>
  <si>
    <t>451971111R00</t>
  </si>
  <si>
    <t>Položení vrstvy z geotextílie, uchycení spony, hřeby</t>
  </si>
  <si>
    <t>14*10,5</t>
  </si>
  <si>
    <t>693662001</t>
  </si>
  <si>
    <t>Geotextílie 200g/m2 š. 200cm PES</t>
  </si>
  <si>
    <t>212755116R00</t>
  </si>
  <si>
    <t>Trativody z drenážních trubek DN 10 cm bez lože</t>
  </si>
  <si>
    <t>212971110R00</t>
  </si>
  <si>
    <t>Opláštění trativodů z geotextílie</t>
  </si>
  <si>
    <t>30*0,4</t>
  </si>
  <si>
    <t>28611245</t>
  </si>
  <si>
    <t>Trubka plastová drenážní PVC-U; ohebná; perforovaná po celém obvodu; DN 100 mm</t>
  </si>
  <si>
    <t>67390526R</t>
  </si>
  <si>
    <t>Geotextílie 300g/m2 š. 200cm PES</t>
  </si>
  <si>
    <t>Podkladní vrstvy komunikací a zpevněných ploch</t>
  </si>
  <si>
    <t>564851121</t>
  </si>
  <si>
    <t>Podklad z kameniva drceného vel.0-4 mm, tloušťka vrstvy 70mm, včetně zhutnění</t>
  </si>
  <si>
    <t>PC</t>
  </si>
  <si>
    <t>Podklad z kameniva drceného vel. 0-32 mm, včetně zhutnění, tloušťka vrstvy 200mm</t>
  </si>
  <si>
    <t>14*10,5*0,2</t>
  </si>
  <si>
    <t>916131213</t>
  </si>
  <si>
    <t>Osazení obrubníku pryžového stojatého s boční opěrou do lože z betonu prostého</t>
  </si>
  <si>
    <t>Poznámka k položce:_x000D_
35,1</t>
  </si>
  <si>
    <t>5921741</t>
  </si>
  <si>
    <t>obrubník pryžový 100x5x25 cm</t>
  </si>
  <si>
    <t>99901</t>
  </si>
  <si>
    <t>Workoutové prvky - dodávka dle technické zprávy</t>
  </si>
  <si>
    <t>soub.</t>
  </si>
  <si>
    <t>dle dodavatele</t>
  </si>
  <si>
    <t>Poznámka k položce:_x000D_
Nerezové: 11 x HORIZONTAL BAR (vodorovná hrazda) délky 1400mm; 3 x HORIZONTAL BAR MB (vodorovná hrazda) délky 1400 mm; 1 x VERTICAL BAR (svislá hrazda) šířky 1500 mm;  1 x HUMAN FLAG (úchop na cvičení); 1 x PARRALLEL BARS QUATTRO (bradla) 1 ks délky 1400 mm, 3 ks délky 2000 mm; 1 x RING HOLDER (držák kruhů); 1 x MULTIBAR (hrazda s více úchopy); 1 x MONKEY BAR 3000 (vodorovný žebřík dlouhý) šířky 1500 mm, délky 2900 mm; 1 x RIBSTOLE GAP (svislé žebřiny s mezerou) šířky 1500 mm; 1 x NEGATIVE BAR (hrazda zádová); 2 x MONKEY BAR INCLINE 30° (šikmý žebřík) šířky 1500 mm; 1 x MONKEY BAR 45 WING (šikmý žebřík) šířky 1500 mm; 1 x POLE DANCE (svislá tyč) ve výšce o 0 – 2,800 m; 1 x ROPE HOLDER (držák lana na šplh) ve výšce 2,8m; 2 x PARALLETTES (nízká bradla); 3 x STEP UP (stupínek); 1 x FREESTYLE BAR (samostatná vodorovná hrazda) délky 2000 mm; Ocelové: Informační tabule</t>
  </si>
  <si>
    <t>99901.1</t>
  </si>
  <si>
    <t>Workoutové prvky - dřevěné, dodávka dle technické zprávy</t>
  </si>
  <si>
    <t>Poznámka k položce:_x000D_
1x Šikmá lavice; 1x Stupňovaná lavice L, 1x Lavice se stalky, 1x Lavice</t>
  </si>
  <si>
    <t>99904</t>
  </si>
  <si>
    <t>Montáž workoutových prvků</t>
  </si>
  <si>
    <t>Poznámka k položce:_x000D_
dle dodávky v technické zprávě</t>
  </si>
  <si>
    <t>Umělé povrchy</t>
  </si>
  <si>
    <t>PC.1</t>
  </si>
  <si>
    <t>Kladění pryžového granulátu tloušťky SBR 50mm + EPDM 10mm, certifikováno pro kritickou výšku pádu 1,8m, barva červená</t>
  </si>
  <si>
    <t>SO 201 - Opěrné zdi</t>
  </si>
  <si>
    <t>0 - Všeobecné konstrukce a práce</t>
  </si>
  <si>
    <t>1 - Zemní práce</t>
  </si>
  <si>
    <t>2 - Základy</t>
  </si>
  <si>
    <t>3 - Svislé konstrukce</t>
  </si>
  <si>
    <t>4 - Vodorovné konstrukce</t>
  </si>
  <si>
    <t>5 - Komunikace</t>
  </si>
  <si>
    <t>7 - Přidružená stavební výroba</t>
  </si>
  <si>
    <t>9 - Ostatní konstrukce a práce</t>
  </si>
  <si>
    <t>Všeobecné konstrukce a práce</t>
  </si>
  <si>
    <t>014102</t>
  </si>
  <si>
    <t>POPLATKY ZA SKLÁDKU bude fakturováno podle množství skutečně uloženého na skládku na podkladu vážních lístků</t>
  </si>
  <si>
    <t>T</t>
  </si>
  <si>
    <t>2022_OTSKP</t>
  </si>
  <si>
    <t>Poznámka k položce:_x000D_
zahrnuje veškeré poplatky provozovateli skládky související s uložením odpadu na skládce.</t>
  </si>
  <si>
    <t>02811</t>
  </si>
  <si>
    <t>Kopaná sonda pro ověření výškové a směrové polohy kanalizace - v místě křížení kanalizace se základem zdi</t>
  </si>
  <si>
    <t>KPL</t>
  </si>
  <si>
    <t>Poznámka k položce:_x000D_
zahrnuje veškeré náklady spojené s objednatelem požadovanými pracemi</t>
  </si>
  <si>
    <t>03750</t>
  </si>
  <si>
    <t>POMOC PRÁCE ZAJIŠŤ NEBO ZŘÍZ LEŠENÍ zřízení lešení včetně záchytných bezpečnostních prvků-zábradlí dvoutyčové oboustranné včetně poplatků, osazení, dovozu a odvozu</t>
  </si>
  <si>
    <t>Poznámka k položce:_x000D_
zahrnuje objednatelem povolené náklady na požadovaná zařízení zhotovitele</t>
  </si>
  <si>
    <t>03770</t>
  </si>
  <si>
    <t>Čerpání povrchové, spodní a dešťové vody Stanoveno odborným odhadem</t>
  </si>
  <si>
    <t>131736</t>
  </si>
  <si>
    <t>HLOUBENÍ JAM ZAPAŽ I NEPAŽ TŘ. I, ODVOZ DO 12KM včetně odvozu na skládku Převzato z výkresu 06 Podklad pro výkopy</t>
  </si>
  <si>
    <t>M3</t>
  </si>
  <si>
    <t>Poznámka k položce:_x000D_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</si>
  <si>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17120</t>
  </si>
  <si>
    <t>ULOŽENÍ SYPANINY DO NÁSYPŮ A NA SKLÁDKY BEZ ZHUTNĚNÍ z pol. č. 131736</t>
  </si>
  <si>
    <t>Poznámka k položce:_x000D_
položka zahrnuje: - kompletní provedení zemní konstrukce do předepsaného tvaru - ošetření úložiště po celou dobu práce v něm vč. klimatických opatření - ztížení v okolí vedení, konstrukcí a objektů a jejich dočasné zajištění - ztížení provádění ve ztížených podmínkách a stísněných prostorech - ztížené ukládání sypaniny pod vodu - ukládání po vrstvách a po jiných nutných částech (figurách) vč. dosypávek - spouštění a nošení materiálu - úprava, očištění a ochrana podloží a svahů - svahování, uzavírání povrchů svahů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</si>
  <si>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</si>
  <si>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 zásyp zeminou vhodnou předepsaných parametrů uvedených v ČSN 73 6244 čl. 5.4 kompletní provedení včetně nákupu a dodávky potřebných materiálů, včetně všech souvisejících prací (např. natěžení, dopravy, uložení, hutnění atp.) Převzato z výkresu 02 Půdorys Převzato z výkresu 03 Pohledy Převzato z výkresu 04 Příčné řezy</t>
  </si>
  <si>
    <t>Poznámka k položce:_x000D_
položka zahrnuje: - kompletní provedení zemní konstrukce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</si>
  <si>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</si>
  <si>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 úprava základové spáry hutněním Převzato z výkresu 06 Podklad pro výkopy</t>
  </si>
  <si>
    <t>M2</t>
  </si>
  <si>
    <t>Poznámka k položce:_x000D_
položka zahrnuje úpravu pláně včetně vyrovnání výškových rozdílů. Míru zhutnění určuje projekt.</t>
  </si>
  <si>
    <t>Základy</t>
  </si>
  <si>
    <t>272324</t>
  </si>
  <si>
    <t>ZÁKLADY ZE ŽELEZOBETONU DO C25/30 beton C 25/30 XA1, včetně bednění požadovaných konstr. (i ztracené) s úpravou dle požadované kvality povrchu betonu, úprav pracovních a dilatačních spár Převzato z výkresu 07 Tvar zdi</t>
  </si>
  <si>
    <t>Poznámka k položce:_x000D_
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proudů,</t>
  </si>
  <si>
    <t>Svislé konstrukce</t>
  </si>
  <si>
    <t>327324</t>
  </si>
  <si>
    <t>ZDI OPĚRNÉ, ZÁRUBNÍ, NÁBŘEŽNÍ ZE ŽELEZOVÉHO BETONU DO C25/30 beton C 25/30 XF2, vč. úpravy pracovních a dilatačních spár Převzato z výkresu 07 Tvar zdi</t>
  </si>
  <si>
    <t>Poznámka k položce:_x000D_
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</t>
  </si>
  <si>
    <t>327365</t>
  </si>
  <si>
    <t>VÝZTUŽ ZDÍ OPĚRNÝCH, ZÁRUBNÍCH, NÁBŘEŽNÍCH Z OCELI 10505, B500B Výztuž zdi - základy a dříky Převzato z výkresu 09.X Výztuž zdi X</t>
  </si>
  <si>
    <t>Poznámka k položce:_x000D_
Položka zahrnuje veškerý materiál, výrobky a polotovary, včetně mimostaveništní a vnitrostaveništní dopravy (rovněž přesuny), včetně naložení a složení, případně s uložením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74), - povrchovou antikorozní úpravu výztuže, - separaci výztuže, - osazení měřících zařízení a úpravy pro ně, - osazení měřících skříní nebo míst pro měření bludných proudů.</t>
  </si>
  <si>
    <t>451312</t>
  </si>
  <si>
    <t>PODKLADNÍ A VÝPLŇOVÉ VRSTVY Z PROSTÉHO BETONU C12/15 beton C 12/15 X0, pod základy, včetně bednění požadovaných konstr. (i ztracené) s úpravou dle požadované kvality povrchu betonu Převzato z výkresu 07 Tvar zdi</t>
  </si>
  <si>
    <t>Komunikace</t>
  </si>
  <si>
    <t>58301</t>
  </si>
  <si>
    <t>KRYT ZE SINIČNÍCH DÍLCŮ (PANELŮ) TL 150MM panel bude použit jako ochrana stávající kanalizace pod základem zdi</t>
  </si>
  <si>
    <t>Poznámka k položce:_x000D_
- dodání dílců v požadované kvalitě, dodání materiálu pro předepsané  lože v tloušťce předepsané dokumentací a pro předepsanou výplň spar - očištění podkladu - uložení dílců dle předepsaného technologického předpisu včetně předepsané podkladní vrstvy a předepsané výplně spar - zřízení vrstvy bez rozlišení šířky, pokládání vrstvy po etapách 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</si>
  <si>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Přidružená stavební výroba</t>
  </si>
  <si>
    <t>711111</t>
  </si>
  <si>
    <t>IZOLACE BĚŽNÝCH KONSTRUKCÍ PROTI ZEMNÍ VLHKOSTI ASFALTOVÝMI NÁTĚRY izolační nátěry 1x ALP + 2x ALN Převzato z výkresu 07 Tvar zdi</t>
  </si>
  <si>
    <t>Poznámka k položce:_x000D_
položka zahrnuje: - dodání 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geotextilii</t>
  </si>
  <si>
    <t>711237</t>
  </si>
  <si>
    <t>IZOLACE ZVLÁŠT KONSTR PROTI VOL STÉK VODĚ Z PE FÓLIÍ Nopová fólie 30mm, vč. dodání, nákup, provedení Převzato z výkresu 07 Tvar zdi</t>
  </si>
  <si>
    <t>711509</t>
  </si>
  <si>
    <t>OCHRANA IZOLACE NA POVRCHU TEXTILIÍ geotextilie 600 g/m2, ochrana izolace spodní stavby Převzato z výkresu 07 Tvar zdi</t>
  </si>
  <si>
    <t>Poznámka k položce:_x000D_
Zeď A 2,3+4,3+1,0=7,600 [A] Zeď B 4,0+9,5+1,9=15,400 [B] Zeď C 1,3+3,3+0,6=5,200 [C] Zeď D 1,3+3,3+0,6=5,200 [D] Celkem: A+B+C+D=33,400 [E]_x000D_
položka zahrnuje: - dodání  předepsaného ochranného materiálu - zřízení ochrany izolace</t>
  </si>
  <si>
    <t>Ostatní konstrukce a práce</t>
  </si>
  <si>
    <t>9112A1</t>
  </si>
  <si>
    <t>ZÁBRADLÍ MOSTNÍ S VODOR MADLY - DODÁVKA A MONTÁŽ ocelová dvoumadla podél schodišť, vč. vrtu, lepených kotev v prípadě kotvení do zdi, včetně kotevního přípravku v prřípadě uchycení k zábradlí včetně VTD, zaměření, předepsané povrchové úpravy a osazení Převzato z výkresu 02 Půdorys Převzato z výkresu 10 Podklad pro zábradlí</t>
  </si>
  <si>
    <t>Poznámka k položce:_x000D_
položka zahrnuje: dodání zábradlí včetně předepsané povrchové úpravy kotvení sloupků, t.j. kotevní desky, šrouby z nerez oceli, vrty a zálivku, pokud zadávací dokumentace nestanoví jinak případné nivelační hmoty pod kotevní desky</t>
  </si>
  <si>
    <t>9112B1</t>
  </si>
  <si>
    <t>ZÁBRADLÍ MOSTNÍ SE SVISLOU VÝPLNÍ - DODÁVKA A MONTÁŽ ocelové mostní zábradlí výšky 1,1m se svislou výplní na zdi, vč. vrtu, lepených kotev, podlití patních desek včetně VTD, zaměření, předepsané povrchové úpravy a osazení Převzato z výkresu 02 Půdorys Převzato z výkresu 10 Podklad pro zábradlí</t>
  </si>
  <si>
    <t>VRN - Vedlejší rozpočtové náklady</t>
  </si>
  <si>
    <t xml:space="preserve"> 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</si>
  <si>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</si>
  <si>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</si>
  <si>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</si>
  <si>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</si>
  <si>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</si>
  <si>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</si>
  <si>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011203000</t>
  </si>
  <si>
    <t>Inženýrsko-geologický průzkum</t>
  </si>
  <si>
    <t>kpl</t>
  </si>
  <si>
    <t>012002000</t>
  </si>
  <si>
    <t>Geodetické práce - před výstavbou, v průběhu stavby</t>
  </si>
  <si>
    <t>012403000</t>
  </si>
  <si>
    <t>Geodetické práce po výstavbě - zaměření skutečného stavu, vč. geometrického plánu v rozsahu potřebném pro vklad do katastru, v počtu dle požadavků investora</t>
  </si>
  <si>
    <t>013254000</t>
  </si>
  <si>
    <t>Dokumentace skutečného provedení stavby - ve formátu a rozsahu dle SOD</t>
  </si>
  <si>
    <t>013274000</t>
  </si>
  <si>
    <t>Pasportizace před zahájením stavby, dle požadavků ODK</t>
  </si>
  <si>
    <t>013294000</t>
  </si>
  <si>
    <t>Aktualizace dokladových částí PD</t>
  </si>
  <si>
    <t>VRN3</t>
  </si>
  <si>
    <t>Zařízení staveniště</t>
  </si>
  <si>
    <t>030001000</t>
  </si>
  <si>
    <t>Zařízení staveniště - mobilní WC, kancelářská buňka, provizorní komunikace, uvedení do původního stavu</t>
  </si>
  <si>
    <t>032603000</t>
  </si>
  <si>
    <t>Čištění komunikací</t>
  </si>
  <si>
    <t>032803000</t>
  </si>
  <si>
    <t>Ostatní vybavení staveniště - informační tabule rozměr 1,2x0,8m ( popis dle SOD), oplocení apod.</t>
  </si>
  <si>
    <t>034002000</t>
  </si>
  <si>
    <t>Zabezpečení staveniště dle požadavků BOZP</t>
  </si>
  <si>
    <t>035103001</t>
  </si>
  <si>
    <t>Zábor ploch, veřejných i soukromých</t>
  </si>
  <si>
    <t>VRN4</t>
  </si>
  <si>
    <t>Inženýrská činnost</t>
  </si>
  <si>
    <t>043002000</t>
  </si>
  <si>
    <t>Zkoušky a ostatní měření bez rozlišení, provedení všech zkoušek a revizí předepsaných PD, platnými normami, návody k obsluze apod.</t>
  </si>
  <si>
    <t>049103000</t>
  </si>
  <si>
    <t>Náklady vzniklé v souvislosti s realizací stavby - dle požadavků Stavebního úřadu nebo správců sítí a pozemků</t>
  </si>
  <si>
    <t>VRN7</t>
  </si>
  <si>
    <t>Provozní vlivy</t>
  </si>
  <si>
    <t>071103000</t>
  </si>
  <si>
    <t>Provoz investora a třetích osob</t>
  </si>
  <si>
    <t>072103011</t>
  </si>
  <si>
    <t>Zajištění dočasného dopravního značení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</si>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</sst>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62751117" TargetMode="External"/><Relationship Id="rId18" Type="http://schemas.openxmlformats.org/officeDocument/2006/relationships/hyperlink" Target="https://podminky.urs.cz/item/CS_URS_2023_01/171201231" TargetMode="External"/><Relationship Id="rId26" Type="http://schemas.openxmlformats.org/officeDocument/2006/relationships/hyperlink" Target="https://podminky.urs.cz/item/CS_URS_2023_01/185803111" TargetMode="External"/><Relationship Id="rId39" Type="http://schemas.openxmlformats.org/officeDocument/2006/relationships/hyperlink" Target="https://podminky.urs.cz/item/CS_URS_2023_01/564871116" TargetMode="External"/><Relationship Id="rId21" Type="http://schemas.openxmlformats.org/officeDocument/2006/relationships/hyperlink" Target="https://podminky.urs.cz/item/CS_URS_2023_01/181351003" TargetMode="External"/><Relationship Id="rId34" Type="http://schemas.openxmlformats.org/officeDocument/2006/relationships/hyperlink" Target="https://podminky.urs.cz/item/CS_URS_2023_01/430321616" TargetMode="External"/><Relationship Id="rId42" Type="http://schemas.openxmlformats.org/officeDocument/2006/relationships/hyperlink" Target="https://podminky.urs.cz/item/CS_URS_2023_01/916231213" TargetMode="External"/><Relationship Id="rId47" Type="http://schemas.openxmlformats.org/officeDocument/2006/relationships/hyperlink" Target="https://podminky.urs.cz/item/CS_URS_2023_01/961044111" TargetMode="External"/><Relationship Id="rId50" Type="http://schemas.openxmlformats.org/officeDocument/2006/relationships/hyperlink" Target="https://podminky.urs.cz/item/CS_URS_2023_01/997221559" TargetMode="External"/><Relationship Id="rId55" Type="http://schemas.openxmlformats.org/officeDocument/2006/relationships/hyperlink" Target="https://podminky.urs.cz/item/CS_URS_2023_01/997221873" TargetMode="External"/><Relationship Id="rId7" Type="http://schemas.openxmlformats.org/officeDocument/2006/relationships/hyperlink" Target="https://podminky.urs.cz/item/CS_URS_2023_01/113201111" TargetMode="External"/><Relationship Id="rId2" Type="http://schemas.openxmlformats.org/officeDocument/2006/relationships/hyperlink" Target="https://podminky.urs.cz/item/CS_URS_2023_01/113107211" TargetMode="External"/><Relationship Id="rId16" Type="http://schemas.openxmlformats.org/officeDocument/2006/relationships/hyperlink" Target="https://podminky.urs.cz/item/CS_URS_2023_01/167151121" TargetMode="External"/><Relationship Id="rId29" Type="http://schemas.openxmlformats.org/officeDocument/2006/relationships/hyperlink" Target="https://podminky.urs.cz/item/CS_URS_2023_01/213311141" TargetMode="External"/><Relationship Id="rId11" Type="http://schemas.openxmlformats.org/officeDocument/2006/relationships/hyperlink" Target="https://podminky.urs.cz/item/CS_URS_2023_01/131213711" TargetMode="External"/><Relationship Id="rId24" Type="http://schemas.openxmlformats.org/officeDocument/2006/relationships/hyperlink" Target="https://podminky.urs.cz/item/CS_URS_2023_01/182303111" TargetMode="External"/><Relationship Id="rId32" Type="http://schemas.openxmlformats.org/officeDocument/2006/relationships/hyperlink" Target="https://podminky.urs.cz/item/CS_URS_2023_01/339921131" TargetMode="External"/><Relationship Id="rId37" Type="http://schemas.openxmlformats.org/officeDocument/2006/relationships/hyperlink" Target="https://podminky.urs.cz/item/CS_URS_2023_01/434351142" TargetMode="External"/><Relationship Id="rId40" Type="http://schemas.openxmlformats.org/officeDocument/2006/relationships/hyperlink" Target="https://podminky.urs.cz/item/CS_URS_2023_01/596211122" TargetMode="External"/><Relationship Id="rId45" Type="http://schemas.openxmlformats.org/officeDocument/2006/relationships/hyperlink" Target="https://podminky.urs.cz/item/CS_URS_2023_01/936124112" TargetMode="External"/><Relationship Id="rId53" Type="http://schemas.openxmlformats.org/officeDocument/2006/relationships/hyperlink" Target="https://podminky.urs.cz/item/CS_URS_2023_01/997013871" TargetMode="External"/><Relationship Id="rId58" Type="http://schemas.openxmlformats.org/officeDocument/2006/relationships/hyperlink" Target="https://podminky.urs.cz/item/CS_URS_2023_01/711161212" TargetMode="External"/><Relationship Id="rId5" Type="http://schemas.openxmlformats.org/officeDocument/2006/relationships/hyperlink" Target="https://podminky.urs.cz/item/CS_URS_2023_01/113107241" TargetMode="External"/><Relationship Id="rId19" Type="http://schemas.openxmlformats.org/officeDocument/2006/relationships/hyperlink" Target="https://podminky.urs.cz/item/CS_URS_2023_01/174111101" TargetMode="External"/><Relationship Id="rId4" Type="http://schemas.openxmlformats.org/officeDocument/2006/relationships/hyperlink" Target="https://podminky.urs.cz/item/CS_URS_2023_01/113107230" TargetMode="External"/><Relationship Id="rId9" Type="http://schemas.openxmlformats.org/officeDocument/2006/relationships/hyperlink" Target="https://podminky.urs.cz/item/CS_URS_2023_01/121151103" TargetMode="External"/><Relationship Id="rId14" Type="http://schemas.openxmlformats.org/officeDocument/2006/relationships/hyperlink" Target="https://podminky.urs.cz/item/CS_URS_2023_01/162751119" TargetMode="External"/><Relationship Id="rId22" Type="http://schemas.openxmlformats.org/officeDocument/2006/relationships/hyperlink" Target="https://podminky.urs.cz/item/CS_URS_2023_01/181411121" TargetMode="External"/><Relationship Id="rId27" Type="http://schemas.openxmlformats.org/officeDocument/2006/relationships/hyperlink" Target="https://podminky.urs.cz/item/CS_URS_2023_01/185803211" TargetMode="External"/><Relationship Id="rId30" Type="http://schemas.openxmlformats.org/officeDocument/2006/relationships/hyperlink" Target="https://podminky.urs.cz/item/CS_URS_2023_01/274313711" TargetMode="External"/><Relationship Id="rId35" Type="http://schemas.openxmlformats.org/officeDocument/2006/relationships/hyperlink" Target="https://podminky.urs.cz/item/CS_URS_2023_01/430362021" TargetMode="External"/><Relationship Id="rId43" Type="http://schemas.openxmlformats.org/officeDocument/2006/relationships/hyperlink" Target="https://podminky.urs.cz/item/CS_URS_2023_01/919726227" TargetMode="External"/><Relationship Id="rId48" Type="http://schemas.openxmlformats.org/officeDocument/2006/relationships/hyperlink" Target="https://podminky.urs.cz/item/CS_URS_2023_01/961055111" TargetMode="External"/><Relationship Id="rId56" Type="http://schemas.openxmlformats.org/officeDocument/2006/relationships/hyperlink" Target="https://podminky.urs.cz/item/CS_URS_2023_01/997221875" TargetMode="External"/><Relationship Id="rId8" Type="http://schemas.openxmlformats.org/officeDocument/2006/relationships/hyperlink" Target="https://podminky.urs.cz/item/CS_URS_2023_01/120001101" TargetMode="External"/><Relationship Id="rId51" Type="http://schemas.openxmlformats.org/officeDocument/2006/relationships/hyperlink" Target="https://podminky.urs.cz/item/CS_URS_2023_01/997221611" TargetMode="External"/><Relationship Id="rId3" Type="http://schemas.openxmlformats.org/officeDocument/2006/relationships/hyperlink" Target="https://podminky.urs.cz/item/CS_URS_2023_01/113107221" TargetMode="External"/><Relationship Id="rId12" Type="http://schemas.openxmlformats.org/officeDocument/2006/relationships/hyperlink" Target="https://podminky.urs.cz/item/CS_URS_2023_01/132212121" TargetMode="External"/><Relationship Id="rId17" Type="http://schemas.openxmlformats.org/officeDocument/2006/relationships/hyperlink" Target="https://podminky.urs.cz/item/CS_URS_2023_01/171201201" TargetMode="External"/><Relationship Id="rId25" Type="http://schemas.openxmlformats.org/officeDocument/2006/relationships/hyperlink" Target="https://podminky.urs.cz/item/CS_URS_2023_01/184818232" TargetMode="External"/><Relationship Id="rId33" Type="http://schemas.openxmlformats.org/officeDocument/2006/relationships/hyperlink" Target="https://podminky.urs.cz/item/CS_URS_2023_01/339921132" TargetMode="External"/><Relationship Id="rId38" Type="http://schemas.openxmlformats.org/officeDocument/2006/relationships/hyperlink" Target="https://podminky.urs.cz/item/CS_URS_2023_01/564201111" TargetMode="External"/><Relationship Id="rId46" Type="http://schemas.openxmlformats.org/officeDocument/2006/relationships/hyperlink" Target="https://podminky.urs.cz/item/CS_URS_2023_01/936174311" TargetMode="External"/><Relationship Id="rId59" Type="http://schemas.openxmlformats.org/officeDocument/2006/relationships/hyperlink" Target="https://podminky.urs.cz/item/CS_URS_2023_01/711161384" TargetMode="External"/><Relationship Id="rId20" Type="http://schemas.openxmlformats.org/officeDocument/2006/relationships/hyperlink" Target="https://podminky.urs.cz/item/CS_URS_2023_01/174151101" TargetMode="External"/><Relationship Id="rId41" Type="http://schemas.openxmlformats.org/officeDocument/2006/relationships/hyperlink" Target="https://podminky.urs.cz/item/CS_URS_2023_01/899331111" TargetMode="External"/><Relationship Id="rId54" Type="http://schemas.openxmlformats.org/officeDocument/2006/relationships/hyperlink" Target="https://podminky.urs.cz/item/CS_URS_2023_01/997221862" TargetMode="External"/><Relationship Id="rId1" Type="http://schemas.openxmlformats.org/officeDocument/2006/relationships/hyperlink" Target="https://podminky.urs.cz/item/CS_URS_2023_01/111151121" TargetMode="External"/><Relationship Id="rId6" Type="http://schemas.openxmlformats.org/officeDocument/2006/relationships/hyperlink" Target="https://podminky.urs.cz/item/CS_URS_2023_01/113154222" TargetMode="External"/><Relationship Id="rId15" Type="http://schemas.openxmlformats.org/officeDocument/2006/relationships/hyperlink" Target="https://podminky.urs.cz/item/CS_URS_2023_01/167151111" TargetMode="External"/><Relationship Id="rId23" Type="http://schemas.openxmlformats.org/officeDocument/2006/relationships/hyperlink" Target="https://podminky.urs.cz/item/CS_URS_2023_01/181951112" TargetMode="External"/><Relationship Id="rId28" Type="http://schemas.openxmlformats.org/officeDocument/2006/relationships/hyperlink" Target="https://podminky.urs.cz/item/CS_URS_2023_01/212751104" TargetMode="External"/><Relationship Id="rId36" Type="http://schemas.openxmlformats.org/officeDocument/2006/relationships/hyperlink" Target="https://podminky.urs.cz/item/CS_URS_2023_01/434351141" TargetMode="External"/><Relationship Id="rId49" Type="http://schemas.openxmlformats.org/officeDocument/2006/relationships/hyperlink" Target="https://podminky.urs.cz/item/CS_URS_2023_01/997221551" TargetMode="External"/><Relationship Id="rId57" Type="http://schemas.openxmlformats.org/officeDocument/2006/relationships/hyperlink" Target="https://podminky.urs.cz/item/CS_URS_2023_01/998223011" TargetMode="External"/><Relationship Id="rId10" Type="http://schemas.openxmlformats.org/officeDocument/2006/relationships/hyperlink" Target="https://podminky.urs.cz/item/CS_URS_2023_01/122251104" TargetMode="External"/><Relationship Id="rId31" Type="http://schemas.openxmlformats.org/officeDocument/2006/relationships/hyperlink" Target="https://podminky.urs.cz/item/CS_URS_2023_01/275313611" TargetMode="External"/><Relationship Id="rId44" Type="http://schemas.openxmlformats.org/officeDocument/2006/relationships/hyperlink" Target="https://podminky.urs.cz/item/CS_URS_2023_01/936104211" TargetMode="External"/><Relationship Id="rId52" Type="http://schemas.openxmlformats.org/officeDocument/2006/relationships/hyperlink" Target="https://podminky.urs.cz/item/CS_URS_2023_01/997221861" TargetMode="External"/><Relationship Id="rId60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81951114" TargetMode="External"/><Relationship Id="rId3" Type="http://schemas.openxmlformats.org/officeDocument/2006/relationships/hyperlink" Target="https://podminky.urs.cz/item/CS_URS_2023_01/162751119" TargetMode="External"/><Relationship Id="rId7" Type="http://schemas.openxmlformats.org/officeDocument/2006/relationships/hyperlink" Target="https://podminky.urs.cz/item/CS_URS_2023_01/171201231" TargetMode="External"/><Relationship Id="rId2" Type="http://schemas.openxmlformats.org/officeDocument/2006/relationships/hyperlink" Target="https://podminky.urs.cz/item/CS_URS_2023_01/162751117" TargetMode="External"/><Relationship Id="rId1" Type="http://schemas.openxmlformats.org/officeDocument/2006/relationships/hyperlink" Target="https://podminky.urs.cz/item/CS_URS_2023_01/122452204" TargetMode="External"/><Relationship Id="rId6" Type="http://schemas.openxmlformats.org/officeDocument/2006/relationships/hyperlink" Target="https://podminky.urs.cz/item/CS_URS_2023_01/171201201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https://podminky.urs.cz/item/CS_URS_2023_01/167151121" TargetMode="External"/><Relationship Id="rId10" Type="http://schemas.openxmlformats.org/officeDocument/2006/relationships/hyperlink" Target="https://podminky.urs.cz/item/CS_URS_2023_01/919726227" TargetMode="External"/><Relationship Id="rId4" Type="http://schemas.openxmlformats.org/officeDocument/2006/relationships/hyperlink" Target="https://podminky.urs.cz/item/CS_URS_2023_01/167151111" TargetMode="External"/><Relationship Id="rId9" Type="http://schemas.openxmlformats.org/officeDocument/2006/relationships/hyperlink" Target="https://podminky.urs.cz/item/CS_URS_2023_01/564871116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opLeftCell="A4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76"/>
      <c r="AS2" s="376"/>
      <c r="AT2" s="376"/>
      <c r="AU2" s="376"/>
      <c r="AV2" s="376"/>
      <c r="AW2" s="376"/>
      <c r="AX2" s="376"/>
      <c r="AY2" s="376"/>
      <c r="AZ2" s="376"/>
      <c r="BA2" s="376"/>
      <c r="BB2" s="376"/>
      <c r="BC2" s="376"/>
      <c r="BD2" s="376"/>
      <c r="BE2" s="37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60" t="s">
        <v>14</v>
      </c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1"/>
      <c r="Y5" s="361"/>
      <c r="Z5" s="361"/>
      <c r="AA5" s="361"/>
      <c r="AB5" s="361"/>
      <c r="AC5" s="361"/>
      <c r="AD5" s="361"/>
      <c r="AE5" s="361"/>
      <c r="AF5" s="361"/>
      <c r="AG5" s="361"/>
      <c r="AH5" s="361"/>
      <c r="AI5" s="361"/>
      <c r="AJ5" s="361"/>
      <c r="AK5" s="361"/>
      <c r="AL5" s="361"/>
      <c r="AM5" s="361"/>
      <c r="AN5" s="361"/>
      <c r="AO5" s="361"/>
      <c r="AP5" s="23"/>
      <c r="AQ5" s="23"/>
      <c r="AR5" s="21"/>
      <c r="BE5" s="357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62" t="s">
        <v>17</v>
      </c>
      <c r="L6" s="361"/>
      <c r="M6" s="361"/>
      <c r="N6" s="361"/>
      <c r="O6" s="361"/>
      <c r="P6" s="361"/>
      <c r="Q6" s="361"/>
      <c r="R6" s="361"/>
      <c r="S6" s="361"/>
      <c r="T6" s="361"/>
      <c r="U6" s="361"/>
      <c r="V6" s="361"/>
      <c r="W6" s="361"/>
      <c r="X6" s="361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1"/>
      <c r="AJ6" s="361"/>
      <c r="AK6" s="361"/>
      <c r="AL6" s="361"/>
      <c r="AM6" s="361"/>
      <c r="AN6" s="361"/>
      <c r="AO6" s="361"/>
      <c r="AP6" s="23"/>
      <c r="AQ6" s="23"/>
      <c r="AR6" s="21"/>
      <c r="BE6" s="35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58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58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58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58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58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58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58"/>
      <c r="BS13" s="18" t="s">
        <v>6</v>
      </c>
    </row>
    <row r="14" spans="1:74" ht="12.75">
      <c r="B14" s="22"/>
      <c r="C14" s="23"/>
      <c r="D14" s="23"/>
      <c r="E14" s="363" t="s">
        <v>30</v>
      </c>
      <c r="F14" s="364"/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364"/>
      <c r="U14" s="364"/>
      <c r="V14" s="364"/>
      <c r="W14" s="364"/>
      <c r="X14" s="364"/>
      <c r="Y14" s="364"/>
      <c r="Z14" s="364"/>
      <c r="AA14" s="364"/>
      <c r="AB14" s="364"/>
      <c r="AC14" s="364"/>
      <c r="AD14" s="364"/>
      <c r="AE14" s="364"/>
      <c r="AF14" s="364"/>
      <c r="AG14" s="364"/>
      <c r="AH14" s="364"/>
      <c r="AI14" s="364"/>
      <c r="AJ14" s="364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58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58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5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58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58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5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58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58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58"/>
    </row>
    <row r="23" spans="1:71" s="1" customFormat="1" ht="47.25" customHeight="1">
      <c r="B23" s="22"/>
      <c r="C23" s="23"/>
      <c r="D23" s="23"/>
      <c r="E23" s="365" t="s">
        <v>36</v>
      </c>
      <c r="F23" s="365"/>
      <c r="G23" s="365"/>
      <c r="H23" s="365"/>
      <c r="I23" s="365"/>
      <c r="J23" s="365"/>
      <c r="K23" s="365"/>
      <c r="L23" s="365"/>
      <c r="M23" s="365"/>
      <c r="N23" s="365"/>
      <c r="O23" s="365"/>
      <c r="P23" s="365"/>
      <c r="Q23" s="365"/>
      <c r="R23" s="365"/>
      <c r="S23" s="365"/>
      <c r="T23" s="365"/>
      <c r="U23" s="365"/>
      <c r="V23" s="365"/>
      <c r="W23" s="365"/>
      <c r="X23" s="365"/>
      <c r="Y23" s="365"/>
      <c r="Z23" s="365"/>
      <c r="AA23" s="365"/>
      <c r="AB23" s="365"/>
      <c r="AC23" s="365"/>
      <c r="AD23" s="365"/>
      <c r="AE23" s="365"/>
      <c r="AF23" s="365"/>
      <c r="AG23" s="365"/>
      <c r="AH23" s="365"/>
      <c r="AI23" s="365"/>
      <c r="AJ23" s="365"/>
      <c r="AK23" s="365"/>
      <c r="AL23" s="365"/>
      <c r="AM23" s="365"/>
      <c r="AN23" s="365"/>
      <c r="AO23" s="23"/>
      <c r="AP23" s="23"/>
      <c r="AQ23" s="23"/>
      <c r="AR23" s="21"/>
      <c r="BE23" s="35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58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58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66">
        <f>ROUND(AG54,2)</f>
        <v>0</v>
      </c>
      <c r="AL26" s="367"/>
      <c r="AM26" s="367"/>
      <c r="AN26" s="367"/>
      <c r="AO26" s="367"/>
      <c r="AP26" s="37"/>
      <c r="AQ26" s="37"/>
      <c r="AR26" s="40"/>
      <c r="BE26" s="35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58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68" t="s">
        <v>38</v>
      </c>
      <c r="M28" s="368"/>
      <c r="N28" s="368"/>
      <c r="O28" s="368"/>
      <c r="P28" s="368"/>
      <c r="Q28" s="37"/>
      <c r="R28" s="37"/>
      <c r="S28" s="37"/>
      <c r="T28" s="37"/>
      <c r="U28" s="37"/>
      <c r="V28" s="37"/>
      <c r="W28" s="368" t="s">
        <v>39</v>
      </c>
      <c r="X28" s="368"/>
      <c r="Y28" s="368"/>
      <c r="Z28" s="368"/>
      <c r="AA28" s="368"/>
      <c r="AB28" s="368"/>
      <c r="AC28" s="368"/>
      <c r="AD28" s="368"/>
      <c r="AE28" s="368"/>
      <c r="AF28" s="37"/>
      <c r="AG28" s="37"/>
      <c r="AH28" s="37"/>
      <c r="AI28" s="37"/>
      <c r="AJ28" s="37"/>
      <c r="AK28" s="368" t="s">
        <v>40</v>
      </c>
      <c r="AL28" s="368"/>
      <c r="AM28" s="368"/>
      <c r="AN28" s="368"/>
      <c r="AO28" s="368"/>
      <c r="AP28" s="37"/>
      <c r="AQ28" s="37"/>
      <c r="AR28" s="40"/>
      <c r="BE28" s="358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71">
        <v>0.21</v>
      </c>
      <c r="M29" s="370"/>
      <c r="N29" s="370"/>
      <c r="O29" s="370"/>
      <c r="P29" s="370"/>
      <c r="Q29" s="42"/>
      <c r="R29" s="42"/>
      <c r="S29" s="42"/>
      <c r="T29" s="42"/>
      <c r="U29" s="42"/>
      <c r="V29" s="42"/>
      <c r="W29" s="369">
        <f>ROUND(AZ54, 2)</f>
        <v>0</v>
      </c>
      <c r="X29" s="370"/>
      <c r="Y29" s="370"/>
      <c r="Z29" s="370"/>
      <c r="AA29" s="370"/>
      <c r="AB29" s="370"/>
      <c r="AC29" s="370"/>
      <c r="AD29" s="370"/>
      <c r="AE29" s="370"/>
      <c r="AF29" s="42"/>
      <c r="AG29" s="42"/>
      <c r="AH29" s="42"/>
      <c r="AI29" s="42"/>
      <c r="AJ29" s="42"/>
      <c r="AK29" s="369">
        <f>ROUND(AV54, 2)</f>
        <v>0</v>
      </c>
      <c r="AL29" s="370"/>
      <c r="AM29" s="370"/>
      <c r="AN29" s="370"/>
      <c r="AO29" s="370"/>
      <c r="AP29" s="42"/>
      <c r="AQ29" s="42"/>
      <c r="AR29" s="43"/>
      <c r="BE29" s="359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71">
        <v>0.15</v>
      </c>
      <c r="M30" s="370"/>
      <c r="N30" s="370"/>
      <c r="O30" s="370"/>
      <c r="P30" s="370"/>
      <c r="Q30" s="42"/>
      <c r="R30" s="42"/>
      <c r="S30" s="42"/>
      <c r="T30" s="42"/>
      <c r="U30" s="42"/>
      <c r="V30" s="42"/>
      <c r="W30" s="369">
        <f>ROUND(BA54, 2)</f>
        <v>0</v>
      </c>
      <c r="X30" s="370"/>
      <c r="Y30" s="370"/>
      <c r="Z30" s="370"/>
      <c r="AA30" s="370"/>
      <c r="AB30" s="370"/>
      <c r="AC30" s="370"/>
      <c r="AD30" s="370"/>
      <c r="AE30" s="370"/>
      <c r="AF30" s="42"/>
      <c r="AG30" s="42"/>
      <c r="AH30" s="42"/>
      <c r="AI30" s="42"/>
      <c r="AJ30" s="42"/>
      <c r="AK30" s="369">
        <f>ROUND(AW54, 2)</f>
        <v>0</v>
      </c>
      <c r="AL30" s="370"/>
      <c r="AM30" s="370"/>
      <c r="AN30" s="370"/>
      <c r="AO30" s="370"/>
      <c r="AP30" s="42"/>
      <c r="AQ30" s="42"/>
      <c r="AR30" s="43"/>
      <c r="BE30" s="359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71">
        <v>0.21</v>
      </c>
      <c r="M31" s="370"/>
      <c r="N31" s="370"/>
      <c r="O31" s="370"/>
      <c r="P31" s="370"/>
      <c r="Q31" s="42"/>
      <c r="R31" s="42"/>
      <c r="S31" s="42"/>
      <c r="T31" s="42"/>
      <c r="U31" s="42"/>
      <c r="V31" s="42"/>
      <c r="W31" s="369">
        <f>ROUND(BB54, 2)</f>
        <v>0</v>
      </c>
      <c r="X31" s="370"/>
      <c r="Y31" s="370"/>
      <c r="Z31" s="370"/>
      <c r="AA31" s="370"/>
      <c r="AB31" s="370"/>
      <c r="AC31" s="370"/>
      <c r="AD31" s="370"/>
      <c r="AE31" s="370"/>
      <c r="AF31" s="42"/>
      <c r="AG31" s="42"/>
      <c r="AH31" s="42"/>
      <c r="AI31" s="42"/>
      <c r="AJ31" s="42"/>
      <c r="AK31" s="369">
        <v>0</v>
      </c>
      <c r="AL31" s="370"/>
      <c r="AM31" s="370"/>
      <c r="AN31" s="370"/>
      <c r="AO31" s="370"/>
      <c r="AP31" s="42"/>
      <c r="AQ31" s="42"/>
      <c r="AR31" s="43"/>
      <c r="BE31" s="359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71">
        <v>0.15</v>
      </c>
      <c r="M32" s="370"/>
      <c r="N32" s="370"/>
      <c r="O32" s="370"/>
      <c r="P32" s="370"/>
      <c r="Q32" s="42"/>
      <c r="R32" s="42"/>
      <c r="S32" s="42"/>
      <c r="T32" s="42"/>
      <c r="U32" s="42"/>
      <c r="V32" s="42"/>
      <c r="W32" s="369">
        <f>ROUND(BC54, 2)</f>
        <v>0</v>
      </c>
      <c r="X32" s="370"/>
      <c r="Y32" s="370"/>
      <c r="Z32" s="370"/>
      <c r="AA32" s="370"/>
      <c r="AB32" s="370"/>
      <c r="AC32" s="370"/>
      <c r="AD32" s="370"/>
      <c r="AE32" s="370"/>
      <c r="AF32" s="42"/>
      <c r="AG32" s="42"/>
      <c r="AH32" s="42"/>
      <c r="AI32" s="42"/>
      <c r="AJ32" s="42"/>
      <c r="AK32" s="369">
        <v>0</v>
      </c>
      <c r="AL32" s="370"/>
      <c r="AM32" s="370"/>
      <c r="AN32" s="370"/>
      <c r="AO32" s="370"/>
      <c r="AP32" s="42"/>
      <c r="AQ32" s="42"/>
      <c r="AR32" s="43"/>
      <c r="BE32" s="359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71">
        <v>0</v>
      </c>
      <c r="M33" s="370"/>
      <c r="N33" s="370"/>
      <c r="O33" s="370"/>
      <c r="P33" s="370"/>
      <c r="Q33" s="42"/>
      <c r="R33" s="42"/>
      <c r="S33" s="42"/>
      <c r="T33" s="42"/>
      <c r="U33" s="42"/>
      <c r="V33" s="42"/>
      <c r="W33" s="369">
        <f>ROUND(BD54, 2)</f>
        <v>0</v>
      </c>
      <c r="X33" s="370"/>
      <c r="Y33" s="370"/>
      <c r="Z33" s="370"/>
      <c r="AA33" s="370"/>
      <c r="AB33" s="370"/>
      <c r="AC33" s="370"/>
      <c r="AD33" s="370"/>
      <c r="AE33" s="370"/>
      <c r="AF33" s="42"/>
      <c r="AG33" s="42"/>
      <c r="AH33" s="42"/>
      <c r="AI33" s="42"/>
      <c r="AJ33" s="42"/>
      <c r="AK33" s="369">
        <v>0</v>
      </c>
      <c r="AL33" s="370"/>
      <c r="AM33" s="370"/>
      <c r="AN33" s="370"/>
      <c r="AO33" s="370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75" t="s">
        <v>49</v>
      </c>
      <c r="Y35" s="373"/>
      <c r="Z35" s="373"/>
      <c r="AA35" s="373"/>
      <c r="AB35" s="373"/>
      <c r="AC35" s="46"/>
      <c r="AD35" s="46"/>
      <c r="AE35" s="46"/>
      <c r="AF35" s="46"/>
      <c r="AG35" s="46"/>
      <c r="AH35" s="46"/>
      <c r="AI35" s="46"/>
      <c r="AJ35" s="46"/>
      <c r="AK35" s="372">
        <f>SUM(AK26:AK33)</f>
        <v>0</v>
      </c>
      <c r="AL35" s="373"/>
      <c r="AM35" s="373"/>
      <c r="AN35" s="373"/>
      <c r="AO35" s="374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242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3" t="str">
        <f>K6</f>
        <v>Rekonstrukce atria objektu na ul. V Zálomu 1, Ostrava-Zábřeh včetně vybudování workoutového hřiště</v>
      </c>
      <c r="M45" s="334"/>
      <c r="N45" s="334"/>
      <c r="O45" s="334"/>
      <c r="P45" s="334"/>
      <c r="Q45" s="334"/>
      <c r="R45" s="334"/>
      <c r="S45" s="334"/>
      <c r="T45" s="334"/>
      <c r="U45" s="334"/>
      <c r="V45" s="334"/>
      <c r="W45" s="334"/>
      <c r="X45" s="334"/>
      <c r="Y45" s="334"/>
      <c r="Z45" s="334"/>
      <c r="AA45" s="334"/>
      <c r="AB45" s="334"/>
      <c r="AC45" s="334"/>
      <c r="AD45" s="334"/>
      <c r="AE45" s="334"/>
      <c r="AF45" s="334"/>
      <c r="AG45" s="334"/>
      <c r="AH45" s="334"/>
      <c r="AI45" s="334"/>
      <c r="AJ45" s="334"/>
      <c r="AK45" s="334"/>
      <c r="AL45" s="334"/>
      <c r="AM45" s="334"/>
      <c r="AN45" s="334"/>
      <c r="AO45" s="334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parcely č. 287/20, 287/29, 4591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35" t="str">
        <f>IF(AN8= "","",AN8)</f>
        <v>5. 5. 2023</v>
      </c>
      <c r="AN47" s="335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7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SMO, městský obvod Ostrava - Jih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42" t="str">
        <f>IF(E17="","",E17)</f>
        <v>Dopravní projekce Bojko s.r.o.</v>
      </c>
      <c r="AN49" s="343"/>
      <c r="AO49" s="343"/>
      <c r="AP49" s="343"/>
      <c r="AQ49" s="37"/>
      <c r="AR49" s="40"/>
      <c r="AS49" s="336" t="s">
        <v>51</v>
      </c>
      <c r="AT49" s="337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25.7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42" t="str">
        <f>IF(E20="","",E20)</f>
        <v>Dopravní projekce Bojko s.r.o.</v>
      </c>
      <c r="AN50" s="343"/>
      <c r="AO50" s="343"/>
      <c r="AP50" s="343"/>
      <c r="AQ50" s="37"/>
      <c r="AR50" s="40"/>
      <c r="AS50" s="338"/>
      <c r="AT50" s="339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0"/>
      <c r="AT51" s="341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4" t="s">
        <v>52</v>
      </c>
      <c r="D52" s="345"/>
      <c r="E52" s="345"/>
      <c r="F52" s="345"/>
      <c r="G52" s="345"/>
      <c r="H52" s="67"/>
      <c r="I52" s="347" t="s">
        <v>53</v>
      </c>
      <c r="J52" s="345"/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5"/>
      <c r="Z52" s="345"/>
      <c r="AA52" s="345"/>
      <c r="AB52" s="345"/>
      <c r="AC52" s="345"/>
      <c r="AD52" s="345"/>
      <c r="AE52" s="345"/>
      <c r="AF52" s="345"/>
      <c r="AG52" s="346" t="s">
        <v>54</v>
      </c>
      <c r="AH52" s="345"/>
      <c r="AI52" s="345"/>
      <c r="AJ52" s="345"/>
      <c r="AK52" s="345"/>
      <c r="AL52" s="345"/>
      <c r="AM52" s="345"/>
      <c r="AN52" s="347" t="s">
        <v>55</v>
      </c>
      <c r="AO52" s="345"/>
      <c r="AP52" s="345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5">
        <f>ROUND(AG55+SUM(AG58:AG60),2)</f>
        <v>0</v>
      </c>
      <c r="AH54" s="355"/>
      <c r="AI54" s="355"/>
      <c r="AJ54" s="355"/>
      <c r="AK54" s="355"/>
      <c r="AL54" s="355"/>
      <c r="AM54" s="355"/>
      <c r="AN54" s="356">
        <f t="shared" ref="AN54:AN60" si="0">SUM(AG54,AT54)</f>
        <v>0</v>
      </c>
      <c r="AO54" s="356"/>
      <c r="AP54" s="356"/>
      <c r="AQ54" s="79" t="s">
        <v>19</v>
      </c>
      <c r="AR54" s="80"/>
      <c r="AS54" s="81">
        <f>ROUND(AS55+SUM(AS58:AS60),2)</f>
        <v>0</v>
      </c>
      <c r="AT54" s="82">
        <f t="shared" ref="AT54:AT60" si="1">ROUND(SUM(AV54:AW54),2)</f>
        <v>0</v>
      </c>
      <c r="AU54" s="83">
        <f>ROUND(AU55+SUM(AU58:AU60),5)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ROUND(AZ55+SUM(AZ58:AZ60),2)</f>
        <v>0</v>
      </c>
      <c r="BA54" s="82">
        <f>ROUND(BA55+SUM(BA58:BA60),2)</f>
        <v>0</v>
      </c>
      <c r="BB54" s="82">
        <f>ROUND(BB55+SUM(BB58:BB60),2)</f>
        <v>0</v>
      </c>
      <c r="BC54" s="82">
        <f>ROUND(BC55+SUM(BC58:BC60),2)</f>
        <v>0</v>
      </c>
      <c r="BD54" s="84">
        <f>ROUND(BD55+SUM(BD58:BD60),2)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16.5" customHeight="1">
      <c r="B55" s="87"/>
      <c r="C55" s="88"/>
      <c r="D55" s="351" t="s">
        <v>75</v>
      </c>
      <c r="E55" s="351"/>
      <c r="F55" s="351"/>
      <c r="G55" s="351"/>
      <c r="H55" s="351"/>
      <c r="I55" s="89"/>
      <c r="J55" s="351" t="s">
        <v>76</v>
      </c>
      <c r="K55" s="351"/>
      <c r="L55" s="351"/>
      <c r="M55" s="351"/>
      <c r="N55" s="351"/>
      <c r="O55" s="351"/>
      <c r="P55" s="351"/>
      <c r="Q55" s="351"/>
      <c r="R55" s="351"/>
      <c r="S55" s="351"/>
      <c r="T55" s="351"/>
      <c r="U55" s="351"/>
      <c r="V55" s="351"/>
      <c r="W55" s="351"/>
      <c r="X55" s="351"/>
      <c r="Y55" s="351"/>
      <c r="Z55" s="351"/>
      <c r="AA55" s="351"/>
      <c r="AB55" s="351"/>
      <c r="AC55" s="351"/>
      <c r="AD55" s="351"/>
      <c r="AE55" s="351"/>
      <c r="AF55" s="351"/>
      <c r="AG55" s="348">
        <f>ROUND(SUM(AG56:AG57),2)</f>
        <v>0</v>
      </c>
      <c r="AH55" s="349"/>
      <c r="AI55" s="349"/>
      <c r="AJ55" s="349"/>
      <c r="AK55" s="349"/>
      <c r="AL55" s="349"/>
      <c r="AM55" s="349"/>
      <c r="AN55" s="350">
        <f t="shared" si="0"/>
        <v>0</v>
      </c>
      <c r="AO55" s="349"/>
      <c r="AP55" s="349"/>
      <c r="AQ55" s="90" t="s">
        <v>77</v>
      </c>
      <c r="AR55" s="91"/>
      <c r="AS55" s="92">
        <f>ROUND(SUM(AS56:AS57),2)</f>
        <v>0</v>
      </c>
      <c r="AT55" s="93">
        <f t="shared" si="1"/>
        <v>0</v>
      </c>
      <c r="AU55" s="94">
        <f>ROUND(SUM(AU56:AU57),5)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ROUND(SUM(AZ56:AZ57),2)</f>
        <v>0</v>
      </c>
      <c r="BA55" s="93">
        <f>ROUND(SUM(BA56:BA57),2)</f>
        <v>0</v>
      </c>
      <c r="BB55" s="93">
        <f>ROUND(SUM(BB56:BB57),2)</f>
        <v>0</v>
      </c>
      <c r="BC55" s="93">
        <f>ROUND(SUM(BC56:BC57),2)</f>
        <v>0</v>
      </c>
      <c r="BD55" s="95">
        <f>ROUND(SUM(BD56:BD57),2)</f>
        <v>0</v>
      </c>
      <c r="BS55" s="96" t="s">
        <v>70</v>
      </c>
      <c r="BT55" s="96" t="s">
        <v>78</v>
      </c>
      <c r="BU55" s="96" t="s">
        <v>72</v>
      </c>
      <c r="BV55" s="96" t="s">
        <v>73</v>
      </c>
      <c r="BW55" s="96" t="s">
        <v>79</v>
      </c>
      <c r="BX55" s="96" t="s">
        <v>5</v>
      </c>
      <c r="CL55" s="96" t="s">
        <v>19</v>
      </c>
      <c r="CM55" s="96" t="s">
        <v>80</v>
      </c>
    </row>
    <row r="56" spans="1:91" s="4" customFormat="1" ht="16.5" customHeight="1">
      <c r="A56" s="97" t="s">
        <v>81</v>
      </c>
      <c r="B56" s="52"/>
      <c r="C56" s="98"/>
      <c r="D56" s="98"/>
      <c r="E56" s="354" t="s">
        <v>82</v>
      </c>
      <c r="F56" s="354"/>
      <c r="G56" s="354"/>
      <c r="H56" s="354"/>
      <c r="I56" s="354"/>
      <c r="J56" s="98"/>
      <c r="K56" s="354" t="s">
        <v>83</v>
      </c>
      <c r="L56" s="354"/>
      <c r="M56" s="354"/>
      <c r="N56" s="354"/>
      <c r="O56" s="354"/>
      <c r="P56" s="354"/>
      <c r="Q56" s="354"/>
      <c r="R56" s="354"/>
      <c r="S56" s="354"/>
      <c r="T56" s="354"/>
      <c r="U56" s="354"/>
      <c r="V56" s="354"/>
      <c r="W56" s="354"/>
      <c r="X56" s="354"/>
      <c r="Y56" s="354"/>
      <c r="Z56" s="354"/>
      <c r="AA56" s="354"/>
      <c r="AB56" s="354"/>
      <c r="AC56" s="354"/>
      <c r="AD56" s="354"/>
      <c r="AE56" s="354"/>
      <c r="AF56" s="354"/>
      <c r="AG56" s="352">
        <f>'01 - Zpevněné plochy'!J32</f>
        <v>0</v>
      </c>
      <c r="AH56" s="353"/>
      <c r="AI56" s="353"/>
      <c r="AJ56" s="353"/>
      <c r="AK56" s="353"/>
      <c r="AL56" s="353"/>
      <c r="AM56" s="353"/>
      <c r="AN56" s="352">
        <f t="shared" si="0"/>
        <v>0</v>
      </c>
      <c r="AO56" s="353"/>
      <c r="AP56" s="353"/>
      <c r="AQ56" s="99" t="s">
        <v>84</v>
      </c>
      <c r="AR56" s="54"/>
      <c r="AS56" s="100">
        <v>0</v>
      </c>
      <c r="AT56" s="101">
        <f t="shared" si="1"/>
        <v>0</v>
      </c>
      <c r="AU56" s="102">
        <f>'01 - Zpevněné plochy'!P98</f>
        <v>0</v>
      </c>
      <c r="AV56" s="101">
        <f>'01 - Zpevněné plochy'!J35</f>
        <v>0</v>
      </c>
      <c r="AW56" s="101">
        <f>'01 - Zpevněné plochy'!J36</f>
        <v>0</v>
      </c>
      <c r="AX56" s="101">
        <f>'01 - Zpevněné plochy'!J37</f>
        <v>0</v>
      </c>
      <c r="AY56" s="101">
        <f>'01 - Zpevněné plochy'!J38</f>
        <v>0</v>
      </c>
      <c r="AZ56" s="101">
        <f>'01 - Zpevněné plochy'!F35</f>
        <v>0</v>
      </c>
      <c r="BA56" s="101">
        <f>'01 - Zpevněné plochy'!F36</f>
        <v>0</v>
      </c>
      <c r="BB56" s="101">
        <f>'01 - Zpevněné plochy'!F37</f>
        <v>0</v>
      </c>
      <c r="BC56" s="101">
        <f>'01 - Zpevněné plochy'!F38</f>
        <v>0</v>
      </c>
      <c r="BD56" s="103">
        <f>'01 - Zpevněné plochy'!F39</f>
        <v>0</v>
      </c>
      <c r="BT56" s="104" t="s">
        <v>80</v>
      </c>
      <c r="BV56" s="104" t="s">
        <v>73</v>
      </c>
      <c r="BW56" s="104" t="s">
        <v>85</v>
      </c>
      <c r="BX56" s="104" t="s">
        <v>79</v>
      </c>
      <c r="CL56" s="104" t="s">
        <v>19</v>
      </c>
    </row>
    <row r="57" spans="1:91" s="4" customFormat="1" ht="16.5" customHeight="1">
      <c r="A57" s="97" t="s">
        <v>81</v>
      </c>
      <c r="B57" s="52"/>
      <c r="C57" s="98"/>
      <c r="D57" s="98"/>
      <c r="E57" s="354" t="s">
        <v>86</v>
      </c>
      <c r="F57" s="354"/>
      <c r="G57" s="354"/>
      <c r="H57" s="354"/>
      <c r="I57" s="354"/>
      <c r="J57" s="98"/>
      <c r="K57" s="354" t="s">
        <v>87</v>
      </c>
      <c r="L57" s="354"/>
      <c r="M57" s="354"/>
      <c r="N57" s="354"/>
      <c r="O57" s="354"/>
      <c r="P57" s="354"/>
      <c r="Q57" s="354"/>
      <c r="R57" s="354"/>
      <c r="S57" s="354"/>
      <c r="T57" s="354"/>
      <c r="U57" s="354"/>
      <c r="V57" s="354"/>
      <c r="W57" s="354"/>
      <c r="X57" s="354"/>
      <c r="Y57" s="354"/>
      <c r="Z57" s="354"/>
      <c r="AA57" s="354"/>
      <c r="AB57" s="354"/>
      <c r="AC57" s="354"/>
      <c r="AD57" s="354"/>
      <c r="AE57" s="354"/>
      <c r="AF57" s="354"/>
      <c r="AG57" s="352">
        <f>'02 - Zpevněné plochy - sa...'!J32</f>
        <v>0</v>
      </c>
      <c r="AH57" s="353"/>
      <c r="AI57" s="353"/>
      <c r="AJ57" s="353"/>
      <c r="AK57" s="353"/>
      <c r="AL57" s="353"/>
      <c r="AM57" s="353"/>
      <c r="AN57" s="352">
        <f t="shared" si="0"/>
        <v>0</v>
      </c>
      <c r="AO57" s="353"/>
      <c r="AP57" s="353"/>
      <c r="AQ57" s="99" t="s">
        <v>84</v>
      </c>
      <c r="AR57" s="54"/>
      <c r="AS57" s="100">
        <v>0</v>
      </c>
      <c r="AT57" s="101">
        <f t="shared" si="1"/>
        <v>0</v>
      </c>
      <c r="AU57" s="102">
        <f>'02 - Zpevněné plochy - sa...'!P89</f>
        <v>0</v>
      </c>
      <c r="AV57" s="101">
        <f>'02 - Zpevněné plochy - sa...'!J35</f>
        <v>0</v>
      </c>
      <c r="AW57" s="101">
        <f>'02 - Zpevněné plochy - sa...'!J36</f>
        <v>0</v>
      </c>
      <c r="AX57" s="101">
        <f>'02 - Zpevněné plochy - sa...'!J37</f>
        <v>0</v>
      </c>
      <c r="AY57" s="101">
        <f>'02 - Zpevněné plochy - sa...'!J38</f>
        <v>0</v>
      </c>
      <c r="AZ57" s="101">
        <f>'02 - Zpevněné plochy - sa...'!F35</f>
        <v>0</v>
      </c>
      <c r="BA57" s="101">
        <f>'02 - Zpevněné plochy - sa...'!F36</f>
        <v>0</v>
      </c>
      <c r="BB57" s="101">
        <f>'02 - Zpevněné plochy - sa...'!F37</f>
        <v>0</v>
      </c>
      <c r="BC57" s="101">
        <f>'02 - Zpevněné plochy - sa...'!F38</f>
        <v>0</v>
      </c>
      <c r="BD57" s="103">
        <f>'02 - Zpevněné plochy - sa...'!F39</f>
        <v>0</v>
      </c>
      <c r="BT57" s="104" t="s">
        <v>80</v>
      </c>
      <c r="BV57" s="104" t="s">
        <v>73</v>
      </c>
      <c r="BW57" s="104" t="s">
        <v>88</v>
      </c>
      <c r="BX57" s="104" t="s">
        <v>79</v>
      </c>
      <c r="CL57" s="104" t="s">
        <v>19</v>
      </c>
    </row>
    <row r="58" spans="1:91" s="7" customFormat="1" ht="16.5" customHeight="1">
      <c r="A58" s="97" t="s">
        <v>81</v>
      </c>
      <c r="B58" s="87"/>
      <c r="C58" s="88"/>
      <c r="D58" s="351" t="s">
        <v>89</v>
      </c>
      <c r="E58" s="351"/>
      <c r="F58" s="351"/>
      <c r="G58" s="351"/>
      <c r="H58" s="351"/>
      <c r="I58" s="89"/>
      <c r="J58" s="351" t="s">
        <v>90</v>
      </c>
      <c r="K58" s="351"/>
      <c r="L58" s="351"/>
      <c r="M58" s="351"/>
      <c r="N58" s="351"/>
      <c r="O58" s="351"/>
      <c r="P58" s="351"/>
      <c r="Q58" s="351"/>
      <c r="R58" s="351"/>
      <c r="S58" s="351"/>
      <c r="T58" s="351"/>
      <c r="U58" s="351"/>
      <c r="V58" s="351"/>
      <c r="W58" s="351"/>
      <c r="X58" s="351"/>
      <c r="Y58" s="351"/>
      <c r="Z58" s="351"/>
      <c r="AA58" s="351"/>
      <c r="AB58" s="351"/>
      <c r="AC58" s="351"/>
      <c r="AD58" s="351"/>
      <c r="AE58" s="351"/>
      <c r="AF58" s="351"/>
      <c r="AG58" s="350">
        <f>'SO 102 - Workoutové hřiště'!J30</f>
        <v>0</v>
      </c>
      <c r="AH58" s="349"/>
      <c r="AI58" s="349"/>
      <c r="AJ58" s="349"/>
      <c r="AK58" s="349"/>
      <c r="AL58" s="349"/>
      <c r="AM58" s="349"/>
      <c r="AN58" s="350">
        <f t="shared" si="0"/>
        <v>0</v>
      </c>
      <c r="AO58" s="349"/>
      <c r="AP58" s="349"/>
      <c r="AQ58" s="90" t="s">
        <v>77</v>
      </c>
      <c r="AR58" s="91"/>
      <c r="AS58" s="92">
        <v>0</v>
      </c>
      <c r="AT58" s="93">
        <f t="shared" si="1"/>
        <v>0</v>
      </c>
      <c r="AU58" s="94">
        <f>'SO 102 - Workoutové hřiště'!P85</f>
        <v>0</v>
      </c>
      <c r="AV58" s="93">
        <f>'SO 102 - Workoutové hřiště'!J33</f>
        <v>0</v>
      </c>
      <c r="AW58" s="93">
        <f>'SO 102 - Workoutové hřiště'!J34</f>
        <v>0</v>
      </c>
      <c r="AX58" s="93">
        <f>'SO 102 - Workoutové hřiště'!J35</f>
        <v>0</v>
      </c>
      <c r="AY58" s="93">
        <f>'SO 102 - Workoutové hřiště'!J36</f>
        <v>0</v>
      </c>
      <c r="AZ58" s="93">
        <f>'SO 102 - Workoutové hřiště'!F33</f>
        <v>0</v>
      </c>
      <c r="BA58" s="93">
        <f>'SO 102 - Workoutové hřiště'!F34</f>
        <v>0</v>
      </c>
      <c r="BB58" s="93">
        <f>'SO 102 - Workoutové hřiště'!F35</f>
        <v>0</v>
      </c>
      <c r="BC58" s="93">
        <f>'SO 102 - Workoutové hřiště'!F36</f>
        <v>0</v>
      </c>
      <c r="BD58" s="95">
        <f>'SO 102 - Workoutové hřiště'!F37</f>
        <v>0</v>
      </c>
      <c r="BT58" s="96" t="s">
        <v>78</v>
      </c>
      <c r="BV58" s="96" t="s">
        <v>73</v>
      </c>
      <c r="BW58" s="96" t="s">
        <v>91</v>
      </c>
      <c r="BX58" s="96" t="s">
        <v>5</v>
      </c>
      <c r="CL58" s="96" t="s">
        <v>19</v>
      </c>
      <c r="CM58" s="96" t="s">
        <v>80</v>
      </c>
    </row>
    <row r="59" spans="1:91" s="7" customFormat="1" ht="16.5" customHeight="1">
      <c r="A59" s="97" t="s">
        <v>81</v>
      </c>
      <c r="B59" s="87"/>
      <c r="C59" s="88"/>
      <c r="D59" s="351" t="s">
        <v>92</v>
      </c>
      <c r="E59" s="351"/>
      <c r="F59" s="351"/>
      <c r="G59" s="351"/>
      <c r="H59" s="351"/>
      <c r="I59" s="89"/>
      <c r="J59" s="351" t="s">
        <v>93</v>
      </c>
      <c r="K59" s="351"/>
      <c r="L59" s="351"/>
      <c r="M59" s="351"/>
      <c r="N59" s="351"/>
      <c r="O59" s="351"/>
      <c r="P59" s="351"/>
      <c r="Q59" s="351"/>
      <c r="R59" s="351"/>
      <c r="S59" s="351"/>
      <c r="T59" s="351"/>
      <c r="U59" s="351"/>
      <c r="V59" s="351"/>
      <c r="W59" s="351"/>
      <c r="X59" s="351"/>
      <c r="Y59" s="351"/>
      <c r="Z59" s="351"/>
      <c r="AA59" s="351"/>
      <c r="AB59" s="351"/>
      <c r="AC59" s="351"/>
      <c r="AD59" s="351"/>
      <c r="AE59" s="351"/>
      <c r="AF59" s="351"/>
      <c r="AG59" s="350">
        <f>'SO 201 - Opěrné zdi'!J30</f>
        <v>0</v>
      </c>
      <c r="AH59" s="349"/>
      <c r="AI59" s="349"/>
      <c r="AJ59" s="349"/>
      <c r="AK59" s="349"/>
      <c r="AL59" s="349"/>
      <c r="AM59" s="349"/>
      <c r="AN59" s="350">
        <f t="shared" si="0"/>
        <v>0</v>
      </c>
      <c r="AO59" s="349"/>
      <c r="AP59" s="349"/>
      <c r="AQ59" s="90" t="s">
        <v>77</v>
      </c>
      <c r="AR59" s="91"/>
      <c r="AS59" s="92">
        <v>0</v>
      </c>
      <c r="AT59" s="93">
        <f t="shared" si="1"/>
        <v>0</v>
      </c>
      <c r="AU59" s="94">
        <f>'SO 201 - Opěrné zdi'!P87</f>
        <v>0</v>
      </c>
      <c r="AV59" s="93">
        <f>'SO 201 - Opěrné zdi'!J33</f>
        <v>0</v>
      </c>
      <c r="AW59" s="93">
        <f>'SO 201 - Opěrné zdi'!J34</f>
        <v>0</v>
      </c>
      <c r="AX59" s="93">
        <f>'SO 201 - Opěrné zdi'!J35</f>
        <v>0</v>
      </c>
      <c r="AY59" s="93">
        <f>'SO 201 - Opěrné zdi'!J36</f>
        <v>0</v>
      </c>
      <c r="AZ59" s="93">
        <f>'SO 201 - Opěrné zdi'!F33</f>
        <v>0</v>
      </c>
      <c r="BA59" s="93">
        <f>'SO 201 - Opěrné zdi'!F34</f>
        <v>0</v>
      </c>
      <c r="BB59" s="93">
        <f>'SO 201 - Opěrné zdi'!F35</f>
        <v>0</v>
      </c>
      <c r="BC59" s="93">
        <f>'SO 201 - Opěrné zdi'!F36</f>
        <v>0</v>
      </c>
      <c r="BD59" s="95">
        <f>'SO 201 - Opěrné zdi'!F37</f>
        <v>0</v>
      </c>
      <c r="BT59" s="96" t="s">
        <v>78</v>
      </c>
      <c r="BV59" s="96" t="s">
        <v>73</v>
      </c>
      <c r="BW59" s="96" t="s">
        <v>94</v>
      </c>
      <c r="BX59" s="96" t="s">
        <v>5</v>
      </c>
      <c r="CL59" s="96" t="s">
        <v>19</v>
      </c>
      <c r="CM59" s="96" t="s">
        <v>80</v>
      </c>
    </row>
    <row r="60" spans="1:91" s="7" customFormat="1" ht="16.5" customHeight="1">
      <c r="A60" s="97" t="s">
        <v>81</v>
      </c>
      <c r="B60" s="87"/>
      <c r="C60" s="88"/>
      <c r="D60" s="351" t="s">
        <v>95</v>
      </c>
      <c r="E60" s="351"/>
      <c r="F60" s="351"/>
      <c r="G60" s="351"/>
      <c r="H60" s="351"/>
      <c r="I60" s="89"/>
      <c r="J60" s="351" t="s">
        <v>96</v>
      </c>
      <c r="K60" s="351"/>
      <c r="L60" s="351"/>
      <c r="M60" s="351"/>
      <c r="N60" s="351"/>
      <c r="O60" s="351"/>
      <c r="P60" s="351"/>
      <c r="Q60" s="351"/>
      <c r="R60" s="351"/>
      <c r="S60" s="351"/>
      <c r="T60" s="351"/>
      <c r="U60" s="351"/>
      <c r="V60" s="351"/>
      <c r="W60" s="351"/>
      <c r="X60" s="351"/>
      <c r="Y60" s="351"/>
      <c r="Z60" s="351"/>
      <c r="AA60" s="351"/>
      <c r="AB60" s="351"/>
      <c r="AC60" s="351"/>
      <c r="AD60" s="351"/>
      <c r="AE60" s="351"/>
      <c r="AF60" s="351"/>
      <c r="AG60" s="350">
        <f>'VRN - Vedlejší rozpočtové...'!J30</f>
        <v>0</v>
      </c>
      <c r="AH60" s="349"/>
      <c r="AI60" s="349"/>
      <c r="AJ60" s="349"/>
      <c r="AK60" s="349"/>
      <c r="AL60" s="349"/>
      <c r="AM60" s="349"/>
      <c r="AN60" s="350">
        <f t="shared" si="0"/>
        <v>0</v>
      </c>
      <c r="AO60" s="349"/>
      <c r="AP60" s="349"/>
      <c r="AQ60" s="90" t="s">
        <v>77</v>
      </c>
      <c r="AR60" s="91"/>
      <c r="AS60" s="105">
        <v>0</v>
      </c>
      <c r="AT60" s="106">
        <f t="shared" si="1"/>
        <v>0</v>
      </c>
      <c r="AU60" s="107">
        <f>'VRN - Vedlejší rozpočtové...'!P84</f>
        <v>0</v>
      </c>
      <c r="AV60" s="106">
        <f>'VRN - Vedlejší rozpočtové...'!J33</f>
        <v>0</v>
      </c>
      <c r="AW60" s="106">
        <f>'VRN - Vedlejší rozpočtové...'!J34</f>
        <v>0</v>
      </c>
      <c r="AX60" s="106">
        <f>'VRN - Vedlejší rozpočtové...'!J35</f>
        <v>0</v>
      </c>
      <c r="AY60" s="106">
        <f>'VRN - Vedlejší rozpočtové...'!J36</f>
        <v>0</v>
      </c>
      <c r="AZ60" s="106">
        <f>'VRN - Vedlejší rozpočtové...'!F33</f>
        <v>0</v>
      </c>
      <c r="BA60" s="106">
        <f>'VRN - Vedlejší rozpočtové...'!F34</f>
        <v>0</v>
      </c>
      <c r="BB60" s="106">
        <f>'VRN - Vedlejší rozpočtové...'!F35</f>
        <v>0</v>
      </c>
      <c r="BC60" s="106">
        <f>'VRN - Vedlejší rozpočtové...'!F36</f>
        <v>0</v>
      </c>
      <c r="BD60" s="108">
        <f>'VRN - Vedlejší rozpočtové...'!F37</f>
        <v>0</v>
      </c>
      <c r="BT60" s="96" t="s">
        <v>78</v>
      </c>
      <c r="BV60" s="96" t="s">
        <v>73</v>
      </c>
      <c r="BW60" s="96" t="s">
        <v>97</v>
      </c>
      <c r="BX60" s="96" t="s">
        <v>5</v>
      </c>
      <c r="CL60" s="96" t="s">
        <v>19</v>
      </c>
      <c r="CM60" s="96" t="s">
        <v>80</v>
      </c>
    </row>
    <row r="61" spans="1:91" s="2" customFormat="1" ht="30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40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91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0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</sheetData>
  <sheetProtection algorithmName="SHA-512" hashValue="VmkxgoVEZtqDRYYmKIET6Lrgj63tZev6HIhM+JEF90zM3SS5YwrZaU5eZ5f7V8VnQ9kTyq8eGPxapZZuc0061A==" saltValue="jRhxR2GJvGvPLevNV6eXS6xu3eFOlIVFgSDXwpCLkokEIiRckXLEjZRGWouwEMJ3QWYGCcj+7IOLEUgNvMvhmQ==" spinCount="100000" sheet="1" objects="1" scenarios="1" formatColumns="0" formatRows="0"/>
  <mergeCells count="62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0:AP60"/>
    <mergeCell ref="AG60:AM60"/>
    <mergeCell ref="D60:H60"/>
    <mergeCell ref="J60:AF60"/>
    <mergeCell ref="AG54:AM54"/>
    <mergeCell ref="AN54:AP54"/>
    <mergeCell ref="AG58:AM58"/>
    <mergeCell ref="AN58:AP58"/>
    <mergeCell ref="D58:H58"/>
    <mergeCell ref="J58:AF58"/>
    <mergeCell ref="AN59:AP59"/>
    <mergeCell ref="AG59:AM59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01 - Zpevněné plochy'!C2" display="/"/>
    <hyperlink ref="A57" location="'02 - Zpevněné plochy - sa...'!C2" display="/"/>
    <hyperlink ref="A58" location="'SO 102 - Workoutové hřiště'!C2" display="/"/>
    <hyperlink ref="A59" location="'SO 201 - Opěrné zdi'!C2" display="/"/>
    <hyperlink ref="A60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6"/>
  <sheetViews>
    <sheetView showGridLines="0" tabSelected="1" topLeftCell="A85" workbookViewId="0">
      <selection activeCell="I102" sqref="I10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AT2" s="18" t="s">
        <v>85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98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7" t="str">
        <f>'Rekapitulace stavby'!K6</f>
        <v>Rekonstrukce atria objektu na ul. V Zálomu 1, Ostrava-Zábřeh včetně vybudování workoutového hřiště</v>
      </c>
      <c r="F7" s="378"/>
      <c r="G7" s="378"/>
      <c r="H7" s="378"/>
      <c r="L7" s="21"/>
    </row>
    <row r="8" spans="1:46" s="1" customFormat="1" ht="12" customHeight="1">
      <c r="B8" s="21"/>
      <c r="D8" s="113" t="s">
        <v>99</v>
      </c>
      <c r="L8" s="21"/>
    </row>
    <row r="9" spans="1:46" s="2" customFormat="1" ht="16.5" customHeight="1">
      <c r="A9" s="35"/>
      <c r="B9" s="40"/>
      <c r="C9" s="35"/>
      <c r="D9" s="35"/>
      <c r="E9" s="377" t="s">
        <v>100</v>
      </c>
      <c r="F9" s="379"/>
      <c r="G9" s="379"/>
      <c r="H9" s="379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101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0" t="s">
        <v>102</v>
      </c>
      <c r="F11" s="379"/>
      <c r="G11" s="379"/>
      <c r="H11" s="379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5. 5. 2023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1" t="str">
        <f>'Rekapitulace stavby'!E14</f>
        <v>Vyplň údaj</v>
      </c>
      <c r="F20" s="382"/>
      <c r="G20" s="382"/>
      <c r="H20" s="382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32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3" t="s">
        <v>19</v>
      </c>
      <c r="F29" s="383"/>
      <c r="G29" s="383"/>
      <c r="H29" s="383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ROUND(J98,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ROUND((SUM(BE98:BE345)),  2)</f>
        <v>0</v>
      </c>
      <c r="G35" s="35"/>
      <c r="H35" s="35"/>
      <c r="I35" s="125">
        <v>0.21</v>
      </c>
      <c r="J35" s="124">
        <f>ROUND(((SUM(BE98:BE345))*I35),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ROUND((SUM(BF98:BF345)),  2)</f>
        <v>0</v>
      </c>
      <c r="G36" s="35"/>
      <c r="H36" s="35"/>
      <c r="I36" s="125">
        <v>0.15</v>
      </c>
      <c r="J36" s="124">
        <f>ROUND(((SUM(BF98:BF345))*I36),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ROUND((SUM(BG98:BG345)),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ROUND((SUM(BH98:BH345)),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ROUND((SUM(BI98:BI345)),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103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4" t="str">
        <f>E7</f>
        <v>Rekonstrukce atria objektu na ul. V Zálomu 1, Ostrava-Zábřeh včetně vybudování workoutového hřiště</v>
      </c>
      <c r="F50" s="385"/>
      <c r="G50" s="385"/>
      <c r="H50" s="385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99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4" t="s">
        <v>100</v>
      </c>
      <c r="F52" s="386"/>
      <c r="G52" s="386"/>
      <c r="H52" s="386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101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3" t="str">
        <f>E11</f>
        <v>01 - Zpevněné plochy</v>
      </c>
      <c r="F54" s="386"/>
      <c r="G54" s="386"/>
      <c r="H54" s="386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parcely č. 287/20, 287/29, 4591</v>
      </c>
      <c r="G56" s="37"/>
      <c r="H56" s="37"/>
      <c r="I56" s="30" t="s">
        <v>23</v>
      </c>
      <c r="J56" s="60" t="str">
        <f>IF(J14="","",J14)</f>
        <v>5. 5. 2023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SMO, městský obvod Ostrava - Jih</v>
      </c>
      <c r="G58" s="37"/>
      <c r="H58" s="37"/>
      <c r="I58" s="30" t="s">
        <v>31</v>
      </c>
      <c r="J58" s="33" t="str">
        <f>E23</f>
        <v>Dopravní projekce Bojko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Dopravní projekce Bojko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104</v>
      </c>
      <c r="D61" s="138"/>
      <c r="E61" s="138"/>
      <c r="F61" s="138"/>
      <c r="G61" s="138"/>
      <c r="H61" s="138"/>
      <c r="I61" s="138"/>
      <c r="J61" s="139" t="s">
        <v>105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J98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106</v>
      </c>
    </row>
    <row r="64" spans="1:47" s="9" customFormat="1" ht="24.95" customHeight="1">
      <c r="B64" s="141"/>
      <c r="C64" s="142"/>
      <c r="D64" s="143" t="s">
        <v>107</v>
      </c>
      <c r="E64" s="144"/>
      <c r="F64" s="144"/>
      <c r="G64" s="144"/>
      <c r="H64" s="144"/>
      <c r="I64" s="144"/>
      <c r="J64" s="145">
        <f>J99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108</v>
      </c>
      <c r="E65" s="149"/>
      <c r="F65" s="149"/>
      <c r="G65" s="149"/>
      <c r="H65" s="149"/>
      <c r="I65" s="149"/>
      <c r="J65" s="150">
        <f>J100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109</v>
      </c>
      <c r="E66" s="149"/>
      <c r="F66" s="149"/>
      <c r="G66" s="149"/>
      <c r="H66" s="149"/>
      <c r="I66" s="149"/>
      <c r="J66" s="150">
        <f>J211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110</v>
      </c>
      <c r="E67" s="149"/>
      <c r="F67" s="149"/>
      <c r="G67" s="149"/>
      <c r="H67" s="149"/>
      <c r="I67" s="149"/>
      <c r="J67" s="150">
        <f>J232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111</v>
      </c>
      <c r="E68" s="149"/>
      <c r="F68" s="149"/>
      <c r="G68" s="149"/>
      <c r="H68" s="149"/>
      <c r="I68" s="149"/>
      <c r="J68" s="150">
        <f>J247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112</v>
      </c>
      <c r="E69" s="149"/>
      <c r="F69" s="149"/>
      <c r="G69" s="149"/>
      <c r="H69" s="149"/>
      <c r="I69" s="149"/>
      <c r="J69" s="150">
        <f>J260</f>
        <v>0</v>
      </c>
      <c r="K69" s="98"/>
      <c r="L69" s="151"/>
    </row>
    <row r="70" spans="1:31" s="10" customFormat="1" ht="19.899999999999999" customHeight="1">
      <c r="B70" s="147"/>
      <c r="C70" s="98"/>
      <c r="D70" s="148" t="s">
        <v>113</v>
      </c>
      <c r="E70" s="149"/>
      <c r="F70" s="149"/>
      <c r="G70" s="149"/>
      <c r="H70" s="149"/>
      <c r="I70" s="149"/>
      <c r="J70" s="150">
        <f>J272</f>
        <v>0</v>
      </c>
      <c r="K70" s="98"/>
      <c r="L70" s="151"/>
    </row>
    <row r="71" spans="1:31" s="10" customFormat="1" ht="19.899999999999999" customHeight="1">
      <c r="B71" s="147"/>
      <c r="C71" s="98"/>
      <c r="D71" s="148" t="s">
        <v>114</v>
      </c>
      <c r="E71" s="149"/>
      <c r="F71" s="149"/>
      <c r="G71" s="149"/>
      <c r="H71" s="149"/>
      <c r="I71" s="149"/>
      <c r="J71" s="150">
        <f>J281</f>
        <v>0</v>
      </c>
      <c r="K71" s="98"/>
      <c r="L71" s="151"/>
    </row>
    <row r="72" spans="1:31" s="10" customFormat="1" ht="19.899999999999999" customHeight="1">
      <c r="B72" s="147"/>
      <c r="C72" s="98"/>
      <c r="D72" s="148" t="s">
        <v>115</v>
      </c>
      <c r="E72" s="149"/>
      <c r="F72" s="149"/>
      <c r="G72" s="149"/>
      <c r="H72" s="149"/>
      <c r="I72" s="149"/>
      <c r="J72" s="150">
        <f>J285</f>
        <v>0</v>
      </c>
      <c r="K72" s="98"/>
      <c r="L72" s="151"/>
    </row>
    <row r="73" spans="1:31" s="10" customFormat="1" ht="19.899999999999999" customHeight="1">
      <c r="B73" s="147"/>
      <c r="C73" s="98"/>
      <c r="D73" s="148" t="s">
        <v>116</v>
      </c>
      <c r="E73" s="149"/>
      <c r="F73" s="149"/>
      <c r="G73" s="149"/>
      <c r="H73" s="149"/>
      <c r="I73" s="149"/>
      <c r="J73" s="150">
        <f>J315</f>
        <v>0</v>
      </c>
      <c r="K73" s="98"/>
      <c r="L73" s="151"/>
    </row>
    <row r="74" spans="1:31" s="10" customFormat="1" ht="19.899999999999999" customHeight="1">
      <c r="B74" s="147"/>
      <c r="C74" s="98"/>
      <c r="D74" s="148" t="s">
        <v>117</v>
      </c>
      <c r="E74" s="149"/>
      <c r="F74" s="149"/>
      <c r="G74" s="149"/>
      <c r="H74" s="149"/>
      <c r="I74" s="149"/>
      <c r="J74" s="150">
        <f>J334</f>
        <v>0</v>
      </c>
      <c r="K74" s="98"/>
      <c r="L74" s="151"/>
    </row>
    <row r="75" spans="1:31" s="9" customFormat="1" ht="24.95" customHeight="1">
      <c r="B75" s="141"/>
      <c r="C75" s="142"/>
      <c r="D75" s="143" t="s">
        <v>118</v>
      </c>
      <c r="E75" s="144"/>
      <c r="F75" s="144"/>
      <c r="G75" s="144"/>
      <c r="H75" s="144"/>
      <c r="I75" s="144"/>
      <c r="J75" s="145">
        <f>J337</f>
        <v>0</v>
      </c>
      <c r="K75" s="142"/>
      <c r="L75" s="146"/>
    </row>
    <row r="76" spans="1:31" s="10" customFormat="1" ht="19.899999999999999" customHeight="1">
      <c r="B76" s="147"/>
      <c r="C76" s="98"/>
      <c r="D76" s="148" t="s">
        <v>119</v>
      </c>
      <c r="E76" s="149"/>
      <c r="F76" s="149"/>
      <c r="G76" s="149"/>
      <c r="H76" s="149"/>
      <c r="I76" s="149"/>
      <c r="J76" s="150">
        <f>J338</f>
        <v>0</v>
      </c>
      <c r="K76" s="98"/>
      <c r="L76" s="151"/>
    </row>
    <row r="77" spans="1:31" s="2" customFormat="1" ht="21.7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82" spans="1:31" s="2" customFormat="1" ht="6.95" customHeight="1">
      <c r="A82" s="35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24.95" customHeight="1">
      <c r="A83" s="35"/>
      <c r="B83" s="36"/>
      <c r="C83" s="24" t="s">
        <v>120</v>
      </c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2" customHeight="1">
      <c r="A85" s="35"/>
      <c r="B85" s="36"/>
      <c r="C85" s="30" t="s">
        <v>16</v>
      </c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2" customFormat="1" ht="26.25" customHeight="1">
      <c r="A86" s="35"/>
      <c r="B86" s="36"/>
      <c r="C86" s="37"/>
      <c r="D86" s="37"/>
      <c r="E86" s="384" t="str">
        <f>E7</f>
        <v>Rekonstrukce atria objektu na ul. V Zálomu 1, Ostrava-Zábřeh včetně vybudování workoutového hřiště</v>
      </c>
      <c r="F86" s="385"/>
      <c r="G86" s="385"/>
      <c r="H86" s="385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s="1" customFormat="1" ht="12" customHeight="1">
      <c r="B87" s="22"/>
      <c r="C87" s="30" t="s">
        <v>99</v>
      </c>
      <c r="D87" s="23"/>
      <c r="E87" s="23"/>
      <c r="F87" s="23"/>
      <c r="G87" s="23"/>
      <c r="H87" s="23"/>
      <c r="I87" s="23"/>
      <c r="J87" s="23"/>
      <c r="K87" s="23"/>
      <c r="L87" s="21"/>
    </row>
    <row r="88" spans="1:31" s="2" customFormat="1" ht="16.5" customHeight="1">
      <c r="A88" s="35"/>
      <c r="B88" s="36"/>
      <c r="C88" s="37"/>
      <c r="D88" s="37"/>
      <c r="E88" s="384" t="s">
        <v>100</v>
      </c>
      <c r="F88" s="386"/>
      <c r="G88" s="386"/>
      <c r="H88" s="386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2" customHeight="1">
      <c r="A89" s="35"/>
      <c r="B89" s="36"/>
      <c r="C89" s="30" t="s">
        <v>101</v>
      </c>
      <c r="D89" s="37"/>
      <c r="E89" s="37"/>
      <c r="F89" s="37"/>
      <c r="G89" s="37"/>
      <c r="H89" s="37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6.5" customHeight="1">
      <c r="A90" s="35"/>
      <c r="B90" s="36"/>
      <c r="C90" s="37"/>
      <c r="D90" s="37"/>
      <c r="E90" s="333" t="str">
        <f>E11</f>
        <v>01 - Zpevněné plochy</v>
      </c>
      <c r="F90" s="386"/>
      <c r="G90" s="386"/>
      <c r="H90" s="386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6.9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12" customHeight="1">
      <c r="A92" s="35"/>
      <c r="B92" s="36"/>
      <c r="C92" s="30" t="s">
        <v>21</v>
      </c>
      <c r="D92" s="37"/>
      <c r="E92" s="37"/>
      <c r="F92" s="28" t="str">
        <f>F14</f>
        <v>parcely č. 287/20, 287/29, 4591</v>
      </c>
      <c r="G92" s="37"/>
      <c r="H92" s="37"/>
      <c r="I92" s="30" t="s">
        <v>23</v>
      </c>
      <c r="J92" s="60" t="str">
        <f>IF(J14="","",J14)</f>
        <v>5. 5. 2023</v>
      </c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6.9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25.7" customHeight="1">
      <c r="A94" s="35"/>
      <c r="B94" s="36"/>
      <c r="C94" s="30" t="s">
        <v>25</v>
      </c>
      <c r="D94" s="37"/>
      <c r="E94" s="37"/>
      <c r="F94" s="28" t="str">
        <f>E17</f>
        <v>SMO, městský obvod Ostrava - Jih</v>
      </c>
      <c r="G94" s="37"/>
      <c r="H94" s="37"/>
      <c r="I94" s="30" t="s">
        <v>31</v>
      </c>
      <c r="J94" s="33" t="str">
        <f>E23</f>
        <v>Dopravní projekce Bojko s.r.o.</v>
      </c>
      <c r="K94" s="37"/>
      <c r="L94" s="114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25.7" customHeight="1">
      <c r="A95" s="35"/>
      <c r="B95" s="36"/>
      <c r="C95" s="30" t="s">
        <v>29</v>
      </c>
      <c r="D95" s="37"/>
      <c r="E95" s="37"/>
      <c r="F95" s="28" t="str">
        <f>IF(E20="","",E20)</f>
        <v>Vyplň údaj</v>
      </c>
      <c r="G95" s="37"/>
      <c r="H95" s="37"/>
      <c r="I95" s="30" t="s">
        <v>34</v>
      </c>
      <c r="J95" s="33" t="str">
        <f>E26</f>
        <v>Dopravní projekce Bojko s.r.o.</v>
      </c>
      <c r="K95" s="37"/>
      <c r="L95" s="114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0.35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114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11" customFormat="1" ht="29.25" customHeight="1">
      <c r="A97" s="152"/>
      <c r="B97" s="153"/>
      <c r="C97" s="154" t="s">
        <v>121</v>
      </c>
      <c r="D97" s="155" t="s">
        <v>56</v>
      </c>
      <c r="E97" s="155" t="s">
        <v>52</v>
      </c>
      <c r="F97" s="155" t="s">
        <v>53</v>
      </c>
      <c r="G97" s="155" t="s">
        <v>122</v>
      </c>
      <c r="H97" s="155" t="s">
        <v>123</v>
      </c>
      <c r="I97" s="155" t="s">
        <v>124</v>
      </c>
      <c r="J97" s="155" t="s">
        <v>105</v>
      </c>
      <c r="K97" s="156" t="s">
        <v>125</v>
      </c>
      <c r="L97" s="157"/>
      <c r="M97" s="69" t="s">
        <v>19</v>
      </c>
      <c r="N97" s="70" t="s">
        <v>41</v>
      </c>
      <c r="O97" s="70" t="s">
        <v>126</v>
      </c>
      <c r="P97" s="70" t="s">
        <v>127</v>
      </c>
      <c r="Q97" s="70" t="s">
        <v>128</v>
      </c>
      <c r="R97" s="70" t="s">
        <v>129</v>
      </c>
      <c r="S97" s="70" t="s">
        <v>130</v>
      </c>
      <c r="T97" s="71" t="s">
        <v>131</v>
      </c>
      <c r="U97" s="152"/>
      <c r="V97" s="152"/>
      <c r="W97" s="152"/>
      <c r="X97" s="152"/>
      <c r="Y97" s="152"/>
      <c r="Z97" s="152"/>
      <c r="AA97" s="152"/>
      <c r="AB97" s="152"/>
      <c r="AC97" s="152"/>
      <c r="AD97" s="152"/>
      <c r="AE97" s="152"/>
    </row>
    <row r="98" spans="1:65" s="2" customFormat="1" ht="22.9" customHeight="1">
      <c r="A98" s="35"/>
      <c r="B98" s="36"/>
      <c r="C98" s="76" t="s">
        <v>132</v>
      </c>
      <c r="D98" s="37"/>
      <c r="E98" s="37"/>
      <c r="F98" s="37"/>
      <c r="G98" s="37"/>
      <c r="H98" s="37"/>
      <c r="I98" s="37"/>
      <c r="J98" s="158">
        <f>BK98</f>
        <v>0</v>
      </c>
      <c r="K98" s="37"/>
      <c r="L98" s="40"/>
      <c r="M98" s="72"/>
      <c r="N98" s="159"/>
      <c r="O98" s="73"/>
      <c r="P98" s="160">
        <f>P99+P337</f>
        <v>0</v>
      </c>
      <c r="Q98" s="73"/>
      <c r="R98" s="160">
        <f>R99+R337</f>
        <v>118.53656074964429</v>
      </c>
      <c r="S98" s="73"/>
      <c r="T98" s="161">
        <f>T99+T337</f>
        <v>469.39999999999992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70</v>
      </c>
      <c r="AU98" s="18" t="s">
        <v>106</v>
      </c>
      <c r="BK98" s="162">
        <f>BK99+BK337</f>
        <v>0</v>
      </c>
    </row>
    <row r="99" spans="1:65" s="12" customFormat="1" ht="25.9" customHeight="1">
      <c r="B99" s="163"/>
      <c r="C99" s="164"/>
      <c r="D99" s="165" t="s">
        <v>70</v>
      </c>
      <c r="E99" s="166" t="s">
        <v>133</v>
      </c>
      <c r="F99" s="166" t="s">
        <v>134</v>
      </c>
      <c r="G99" s="164"/>
      <c r="H99" s="164"/>
      <c r="I99" s="167"/>
      <c r="J99" s="168">
        <f>BK99</f>
        <v>0</v>
      </c>
      <c r="K99" s="164"/>
      <c r="L99" s="169"/>
      <c r="M99" s="170"/>
      <c r="N99" s="171"/>
      <c r="O99" s="171"/>
      <c r="P99" s="172">
        <f>P100+P211+P232+P247+P260+P272+P281+P285+P315+P334</f>
        <v>0</v>
      </c>
      <c r="Q99" s="171"/>
      <c r="R99" s="172">
        <f>R100+R211+R232+R247+R260+R272+R281+R285+R315+R334</f>
        <v>118.52727574964429</v>
      </c>
      <c r="S99" s="171"/>
      <c r="T99" s="173">
        <f>T100+T211+T232+T247+T260+T272+T281+T285+T315+T334</f>
        <v>469.39999999999992</v>
      </c>
      <c r="AR99" s="174" t="s">
        <v>78</v>
      </c>
      <c r="AT99" s="175" t="s">
        <v>70</v>
      </c>
      <c r="AU99" s="175" t="s">
        <v>71</v>
      </c>
      <c r="AY99" s="174" t="s">
        <v>135</v>
      </c>
      <c r="BK99" s="176">
        <f>BK100+BK211+BK232+BK247+BK260+BK272+BK281+BK285+BK315+BK334</f>
        <v>0</v>
      </c>
    </row>
    <row r="100" spans="1:65" s="12" customFormat="1" ht="22.9" customHeight="1">
      <c r="B100" s="163"/>
      <c r="C100" s="164"/>
      <c r="D100" s="165" t="s">
        <v>70</v>
      </c>
      <c r="E100" s="177" t="s">
        <v>78</v>
      </c>
      <c r="F100" s="177" t="s">
        <v>136</v>
      </c>
      <c r="G100" s="164"/>
      <c r="H100" s="164"/>
      <c r="I100" s="167"/>
      <c r="J100" s="178">
        <f>BK100</f>
        <v>0</v>
      </c>
      <c r="K100" s="164"/>
      <c r="L100" s="169"/>
      <c r="M100" s="170"/>
      <c r="N100" s="171"/>
      <c r="O100" s="171"/>
      <c r="P100" s="172">
        <f>SUM(P101:P210)</f>
        <v>0</v>
      </c>
      <c r="Q100" s="171"/>
      <c r="R100" s="172">
        <f>SUM(R101:R210)</f>
        <v>14.293467200000002</v>
      </c>
      <c r="S100" s="171"/>
      <c r="T100" s="173">
        <f>SUM(T101:T210)</f>
        <v>432.19999999999993</v>
      </c>
      <c r="AR100" s="174" t="s">
        <v>78</v>
      </c>
      <c r="AT100" s="175" t="s">
        <v>70</v>
      </c>
      <c r="AU100" s="175" t="s">
        <v>78</v>
      </c>
      <c r="AY100" s="174" t="s">
        <v>135</v>
      </c>
      <c r="BK100" s="176">
        <f>SUM(BK101:BK210)</f>
        <v>0</v>
      </c>
    </row>
    <row r="101" spans="1:65" s="2" customFormat="1" ht="24.2" customHeight="1">
      <c r="A101" s="35"/>
      <c r="B101" s="36"/>
      <c r="C101" s="179" t="s">
        <v>78</v>
      </c>
      <c r="D101" s="179" t="s">
        <v>137</v>
      </c>
      <c r="E101" s="180" t="s">
        <v>138</v>
      </c>
      <c r="F101" s="181" t="s">
        <v>139</v>
      </c>
      <c r="G101" s="182" t="s">
        <v>140</v>
      </c>
      <c r="H101" s="183">
        <v>245</v>
      </c>
      <c r="I101" s="184"/>
      <c r="J101" s="185">
        <f>ROUND(I101*H101,2)</f>
        <v>0</v>
      </c>
      <c r="K101" s="181" t="s">
        <v>141</v>
      </c>
      <c r="L101" s="40"/>
      <c r="M101" s="186" t="s">
        <v>19</v>
      </c>
      <c r="N101" s="187" t="s">
        <v>42</v>
      </c>
      <c r="O101" s="65"/>
      <c r="P101" s="188">
        <f>O101*H101</f>
        <v>0</v>
      </c>
      <c r="Q101" s="188">
        <v>0</v>
      </c>
      <c r="R101" s="188">
        <f>Q101*H101</f>
        <v>0</v>
      </c>
      <c r="S101" s="188">
        <v>0</v>
      </c>
      <c r="T101" s="18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142</v>
      </c>
      <c r="AT101" s="190" t="s">
        <v>137</v>
      </c>
      <c r="AU101" s="190" t="s">
        <v>80</v>
      </c>
      <c r="AY101" s="18" t="s">
        <v>135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78</v>
      </c>
      <c r="BK101" s="191">
        <f>ROUND(I101*H101,2)</f>
        <v>0</v>
      </c>
      <c r="BL101" s="18" t="s">
        <v>142</v>
      </c>
      <c r="BM101" s="190" t="s">
        <v>143</v>
      </c>
    </row>
    <row r="102" spans="1:65" s="2" customFormat="1" ht="11.25">
      <c r="A102" s="35"/>
      <c r="B102" s="36"/>
      <c r="C102" s="37"/>
      <c r="D102" s="192" t="s">
        <v>144</v>
      </c>
      <c r="E102" s="37"/>
      <c r="F102" s="193" t="s">
        <v>145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144</v>
      </c>
      <c r="AU102" s="18" t="s">
        <v>80</v>
      </c>
    </row>
    <row r="103" spans="1:65" s="2" customFormat="1" ht="19.5">
      <c r="A103" s="35"/>
      <c r="B103" s="36"/>
      <c r="C103" s="37"/>
      <c r="D103" s="197" t="s">
        <v>146</v>
      </c>
      <c r="E103" s="37"/>
      <c r="F103" s="198" t="s">
        <v>147</v>
      </c>
      <c r="G103" s="37"/>
      <c r="H103" s="37"/>
      <c r="I103" s="194"/>
      <c r="J103" s="37"/>
      <c r="K103" s="37"/>
      <c r="L103" s="40"/>
      <c r="M103" s="195"/>
      <c r="N103" s="196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146</v>
      </c>
      <c r="AU103" s="18" t="s">
        <v>80</v>
      </c>
    </row>
    <row r="104" spans="1:65" s="13" customFormat="1" ht="11.25">
      <c r="B104" s="199"/>
      <c r="C104" s="200"/>
      <c r="D104" s="197" t="s">
        <v>148</v>
      </c>
      <c r="E104" s="201" t="s">
        <v>19</v>
      </c>
      <c r="F104" s="202" t="s">
        <v>149</v>
      </c>
      <c r="G104" s="200"/>
      <c r="H104" s="203">
        <v>210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148</v>
      </c>
      <c r="AU104" s="209" t="s">
        <v>80</v>
      </c>
      <c r="AV104" s="13" t="s">
        <v>80</v>
      </c>
      <c r="AW104" s="13" t="s">
        <v>33</v>
      </c>
      <c r="AX104" s="13" t="s">
        <v>71</v>
      </c>
      <c r="AY104" s="209" t="s">
        <v>135</v>
      </c>
    </row>
    <row r="105" spans="1:65" s="13" customFormat="1" ht="11.25">
      <c r="B105" s="199"/>
      <c r="C105" s="200"/>
      <c r="D105" s="197" t="s">
        <v>148</v>
      </c>
      <c r="E105" s="201" t="s">
        <v>19</v>
      </c>
      <c r="F105" s="202" t="s">
        <v>150</v>
      </c>
      <c r="G105" s="200"/>
      <c r="H105" s="203">
        <v>35</v>
      </c>
      <c r="I105" s="204"/>
      <c r="J105" s="200"/>
      <c r="K105" s="200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148</v>
      </c>
      <c r="AU105" s="209" t="s">
        <v>80</v>
      </c>
      <c r="AV105" s="13" t="s">
        <v>80</v>
      </c>
      <c r="AW105" s="13" t="s">
        <v>33</v>
      </c>
      <c r="AX105" s="13" t="s">
        <v>71</v>
      </c>
      <c r="AY105" s="209" t="s">
        <v>135</v>
      </c>
    </row>
    <row r="106" spans="1:65" s="14" customFormat="1" ht="11.25">
      <c r="B106" s="210"/>
      <c r="C106" s="211"/>
      <c r="D106" s="197" t="s">
        <v>148</v>
      </c>
      <c r="E106" s="212" t="s">
        <v>19</v>
      </c>
      <c r="F106" s="213" t="s">
        <v>151</v>
      </c>
      <c r="G106" s="211"/>
      <c r="H106" s="214">
        <v>245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148</v>
      </c>
      <c r="AU106" s="220" t="s">
        <v>80</v>
      </c>
      <c r="AV106" s="14" t="s">
        <v>142</v>
      </c>
      <c r="AW106" s="14" t="s">
        <v>33</v>
      </c>
      <c r="AX106" s="14" t="s">
        <v>78</v>
      </c>
      <c r="AY106" s="220" t="s">
        <v>135</v>
      </c>
    </row>
    <row r="107" spans="1:65" s="2" customFormat="1" ht="55.5" customHeight="1">
      <c r="A107" s="35"/>
      <c r="B107" s="36"/>
      <c r="C107" s="179" t="s">
        <v>80</v>
      </c>
      <c r="D107" s="179" t="s">
        <v>137</v>
      </c>
      <c r="E107" s="180" t="s">
        <v>152</v>
      </c>
      <c r="F107" s="181" t="s">
        <v>153</v>
      </c>
      <c r="G107" s="182" t="s">
        <v>140</v>
      </c>
      <c r="H107" s="183">
        <v>530</v>
      </c>
      <c r="I107" s="184"/>
      <c r="J107" s="185">
        <f>ROUND(I107*H107,2)</f>
        <v>0</v>
      </c>
      <c r="K107" s="181" t="s">
        <v>141</v>
      </c>
      <c r="L107" s="40"/>
      <c r="M107" s="186" t="s">
        <v>19</v>
      </c>
      <c r="N107" s="187" t="s">
        <v>42</v>
      </c>
      <c r="O107" s="65"/>
      <c r="P107" s="188">
        <f>O107*H107</f>
        <v>0</v>
      </c>
      <c r="Q107" s="188">
        <v>0</v>
      </c>
      <c r="R107" s="188">
        <f>Q107*H107</f>
        <v>0</v>
      </c>
      <c r="S107" s="188">
        <v>0.18</v>
      </c>
      <c r="T107" s="189">
        <f>S107*H107</f>
        <v>95.399999999999991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142</v>
      </c>
      <c r="AT107" s="190" t="s">
        <v>137</v>
      </c>
      <c r="AU107" s="190" t="s">
        <v>80</v>
      </c>
      <c r="AY107" s="18" t="s">
        <v>135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8" t="s">
        <v>78</v>
      </c>
      <c r="BK107" s="191">
        <f>ROUND(I107*H107,2)</f>
        <v>0</v>
      </c>
      <c r="BL107" s="18" t="s">
        <v>142</v>
      </c>
      <c r="BM107" s="190" t="s">
        <v>154</v>
      </c>
    </row>
    <row r="108" spans="1:65" s="2" customFormat="1" ht="11.25">
      <c r="A108" s="35"/>
      <c r="B108" s="36"/>
      <c r="C108" s="37"/>
      <c r="D108" s="192" t="s">
        <v>144</v>
      </c>
      <c r="E108" s="37"/>
      <c r="F108" s="193" t="s">
        <v>155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144</v>
      </c>
      <c r="AU108" s="18" t="s">
        <v>80</v>
      </c>
    </row>
    <row r="109" spans="1:65" s="13" customFormat="1" ht="11.25">
      <c r="B109" s="199"/>
      <c r="C109" s="200"/>
      <c r="D109" s="197" t="s">
        <v>148</v>
      </c>
      <c r="E109" s="201" t="s">
        <v>19</v>
      </c>
      <c r="F109" s="202" t="s">
        <v>156</v>
      </c>
      <c r="G109" s="200"/>
      <c r="H109" s="203">
        <v>520</v>
      </c>
      <c r="I109" s="204"/>
      <c r="J109" s="200"/>
      <c r="K109" s="200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148</v>
      </c>
      <c r="AU109" s="209" t="s">
        <v>80</v>
      </c>
      <c r="AV109" s="13" t="s">
        <v>80</v>
      </c>
      <c r="AW109" s="13" t="s">
        <v>33</v>
      </c>
      <c r="AX109" s="13" t="s">
        <v>71</v>
      </c>
      <c r="AY109" s="209" t="s">
        <v>135</v>
      </c>
    </row>
    <row r="110" spans="1:65" s="13" customFormat="1" ht="11.25">
      <c r="B110" s="199"/>
      <c r="C110" s="200"/>
      <c r="D110" s="197" t="s">
        <v>148</v>
      </c>
      <c r="E110" s="201" t="s">
        <v>19</v>
      </c>
      <c r="F110" s="202" t="s">
        <v>157</v>
      </c>
      <c r="G110" s="200"/>
      <c r="H110" s="203">
        <v>10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148</v>
      </c>
      <c r="AU110" s="209" t="s">
        <v>80</v>
      </c>
      <c r="AV110" s="13" t="s">
        <v>80</v>
      </c>
      <c r="AW110" s="13" t="s">
        <v>33</v>
      </c>
      <c r="AX110" s="13" t="s">
        <v>71</v>
      </c>
      <c r="AY110" s="209" t="s">
        <v>135</v>
      </c>
    </row>
    <row r="111" spans="1:65" s="14" customFormat="1" ht="11.25">
      <c r="B111" s="210"/>
      <c r="C111" s="211"/>
      <c r="D111" s="197" t="s">
        <v>148</v>
      </c>
      <c r="E111" s="212" t="s">
        <v>19</v>
      </c>
      <c r="F111" s="213" t="s">
        <v>151</v>
      </c>
      <c r="G111" s="211"/>
      <c r="H111" s="214">
        <v>530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148</v>
      </c>
      <c r="AU111" s="220" t="s">
        <v>80</v>
      </c>
      <c r="AV111" s="14" t="s">
        <v>142</v>
      </c>
      <c r="AW111" s="14" t="s">
        <v>33</v>
      </c>
      <c r="AX111" s="14" t="s">
        <v>78</v>
      </c>
      <c r="AY111" s="220" t="s">
        <v>135</v>
      </c>
    </row>
    <row r="112" spans="1:65" s="2" customFormat="1" ht="62.65" customHeight="1">
      <c r="A112" s="35"/>
      <c r="B112" s="36"/>
      <c r="C112" s="179" t="s">
        <v>158</v>
      </c>
      <c r="D112" s="179" t="s">
        <v>137</v>
      </c>
      <c r="E112" s="180" t="s">
        <v>159</v>
      </c>
      <c r="F112" s="181" t="s">
        <v>160</v>
      </c>
      <c r="G112" s="182" t="s">
        <v>140</v>
      </c>
      <c r="H112" s="183">
        <v>530</v>
      </c>
      <c r="I112" s="184"/>
      <c r="J112" s="185">
        <f>ROUND(I112*H112,2)</f>
        <v>0</v>
      </c>
      <c r="K112" s="181" t="s">
        <v>141</v>
      </c>
      <c r="L112" s="40"/>
      <c r="M112" s="186" t="s">
        <v>19</v>
      </c>
      <c r="N112" s="187" t="s">
        <v>42</v>
      </c>
      <c r="O112" s="65"/>
      <c r="P112" s="188">
        <f>O112*H112</f>
        <v>0</v>
      </c>
      <c r="Q112" s="188">
        <v>0</v>
      </c>
      <c r="R112" s="188">
        <f>Q112*H112</f>
        <v>0</v>
      </c>
      <c r="S112" s="188">
        <v>0.17</v>
      </c>
      <c r="T112" s="189">
        <f>S112*H112</f>
        <v>90.100000000000009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0" t="s">
        <v>142</v>
      </c>
      <c r="AT112" s="190" t="s">
        <v>137</v>
      </c>
      <c r="AU112" s="190" t="s">
        <v>80</v>
      </c>
      <c r="AY112" s="18" t="s">
        <v>135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8" t="s">
        <v>78</v>
      </c>
      <c r="BK112" s="191">
        <f>ROUND(I112*H112,2)</f>
        <v>0</v>
      </c>
      <c r="BL112" s="18" t="s">
        <v>142</v>
      </c>
      <c r="BM112" s="190" t="s">
        <v>161</v>
      </c>
    </row>
    <row r="113" spans="1:65" s="2" customFormat="1" ht="11.25">
      <c r="A113" s="35"/>
      <c r="B113" s="36"/>
      <c r="C113" s="37"/>
      <c r="D113" s="192" t="s">
        <v>144</v>
      </c>
      <c r="E113" s="37"/>
      <c r="F113" s="193" t="s">
        <v>162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144</v>
      </c>
      <c r="AU113" s="18" t="s">
        <v>80</v>
      </c>
    </row>
    <row r="114" spans="1:65" s="13" customFormat="1" ht="11.25">
      <c r="B114" s="199"/>
      <c r="C114" s="200"/>
      <c r="D114" s="197" t="s">
        <v>148</v>
      </c>
      <c r="E114" s="201" t="s">
        <v>19</v>
      </c>
      <c r="F114" s="202" t="s">
        <v>156</v>
      </c>
      <c r="G114" s="200"/>
      <c r="H114" s="203">
        <v>520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148</v>
      </c>
      <c r="AU114" s="209" t="s">
        <v>80</v>
      </c>
      <c r="AV114" s="13" t="s">
        <v>80</v>
      </c>
      <c r="AW114" s="13" t="s">
        <v>33</v>
      </c>
      <c r="AX114" s="13" t="s">
        <v>71</v>
      </c>
      <c r="AY114" s="209" t="s">
        <v>135</v>
      </c>
    </row>
    <row r="115" spans="1:65" s="13" customFormat="1" ht="11.25">
      <c r="B115" s="199"/>
      <c r="C115" s="200"/>
      <c r="D115" s="197" t="s">
        <v>148</v>
      </c>
      <c r="E115" s="201" t="s">
        <v>19</v>
      </c>
      <c r="F115" s="202" t="s">
        <v>157</v>
      </c>
      <c r="G115" s="200"/>
      <c r="H115" s="203">
        <v>10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148</v>
      </c>
      <c r="AU115" s="209" t="s">
        <v>80</v>
      </c>
      <c r="AV115" s="13" t="s">
        <v>80</v>
      </c>
      <c r="AW115" s="13" t="s">
        <v>33</v>
      </c>
      <c r="AX115" s="13" t="s">
        <v>71</v>
      </c>
      <c r="AY115" s="209" t="s">
        <v>135</v>
      </c>
    </row>
    <row r="116" spans="1:65" s="14" customFormat="1" ht="11.25">
      <c r="B116" s="210"/>
      <c r="C116" s="211"/>
      <c r="D116" s="197" t="s">
        <v>148</v>
      </c>
      <c r="E116" s="212" t="s">
        <v>19</v>
      </c>
      <c r="F116" s="213" t="s">
        <v>151</v>
      </c>
      <c r="G116" s="211"/>
      <c r="H116" s="214">
        <v>530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148</v>
      </c>
      <c r="AU116" s="220" t="s">
        <v>80</v>
      </c>
      <c r="AV116" s="14" t="s">
        <v>142</v>
      </c>
      <c r="AW116" s="14" t="s">
        <v>33</v>
      </c>
      <c r="AX116" s="14" t="s">
        <v>78</v>
      </c>
      <c r="AY116" s="220" t="s">
        <v>135</v>
      </c>
    </row>
    <row r="117" spans="1:65" s="2" customFormat="1" ht="55.5" customHeight="1">
      <c r="A117" s="35"/>
      <c r="B117" s="36"/>
      <c r="C117" s="179" t="s">
        <v>142</v>
      </c>
      <c r="D117" s="179" t="s">
        <v>137</v>
      </c>
      <c r="E117" s="180" t="s">
        <v>163</v>
      </c>
      <c r="F117" s="181" t="s">
        <v>164</v>
      </c>
      <c r="G117" s="182" t="s">
        <v>140</v>
      </c>
      <c r="H117" s="183">
        <v>530</v>
      </c>
      <c r="I117" s="184"/>
      <c r="J117" s="185">
        <f>ROUND(I117*H117,2)</f>
        <v>0</v>
      </c>
      <c r="K117" s="181" t="s">
        <v>141</v>
      </c>
      <c r="L117" s="40"/>
      <c r="M117" s="186" t="s">
        <v>19</v>
      </c>
      <c r="N117" s="187" t="s">
        <v>42</v>
      </c>
      <c r="O117" s="65"/>
      <c r="P117" s="188">
        <f>O117*H117</f>
        <v>0</v>
      </c>
      <c r="Q117" s="188">
        <v>0</v>
      </c>
      <c r="R117" s="188">
        <f>Q117*H117</f>
        <v>0</v>
      </c>
      <c r="S117" s="188">
        <v>0.24</v>
      </c>
      <c r="T117" s="189">
        <f>S117*H117</f>
        <v>127.19999999999999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0" t="s">
        <v>142</v>
      </c>
      <c r="AT117" s="190" t="s">
        <v>137</v>
      </c>
      <c r="AU117" s="190" t="s">
        <v>80</v>
      </c>
      <c r="AY117" s="18" t="s">
        <v>135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8" t="s">
        <v>78</v>
      </c>
      <c r="BK117" s="191">
        <f>ROUND(I117*H117,2)</f>
        <v>0</v>
      </c>
      <c r="BL117" s="18" t="s">
        <v>142</v>
      </c>
      <c r="BM117" s="190" t="s">
        <v>165</v>
      </c>
    </row>
    <row r="118" spans="1:65" s="2" customFormat="1" ht="11.25">
      <c r="A118" s="35"/>
      <c r="B118" s="36"/>
      <c r="C118" s="37"/>
      <c r="D118" s="192" t="s">
        <v>144</v>
      </c>
      <c r="E118" s="37"/>
      <c r="F118" s="193" t="s">
        <v>166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144</v>
      </c>
      <c r="AU118" s="18" t="s">
        <v>80</v>
      </c>
    </row>
    <row r="119" spans="1:65" s="13" customFormat="1" ht="11.25">
      <c r="B119" s="199"/>
      <c r="C119" s="200"/>
      <c r="D119" s="197" t="s">
        <v>148</v>
      </c>
      <c r="E119" s="201" t="s">
        <v>19</v>
      </c>
      <c r="F119" s="202" t="s">
        <v>156</v>
      </c>
      <c r="G119" s="200"/>
      <c r="H119" s="203">
        <v>520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148</v>
      </c>
      <c r="AU119" s="209" t="s">
        <v>80</v>
      </c>
      <c r="AV119" s="13" t="s">
        <v>80</v>
      </c>
      <c r="AW119" s="13" t="s">
        <v>33</v>
      </c>
      <c r="AX119" s="13" t="s">
        <v>71</v>
      </c>
      <c r="AY119" s="209" t="s">
        <v>135</v>
      </c>
    </row>
    <row r="120" spans="1:65" s="13" customFormat="1" ht="11.25">
      <c r="B120" s="199"/>
      <c r="C120" s="200"/>
      <c r="D120" s="197" t="s">
        <v>148</v>
      </c>
      <c r="E120" s="201" t="s">
        <v>19</v>
      </c>
      <c r="F120" s="202" t="s">
        <v>157</v>
      </c>
      <c r="G120" s="200"/>
      <c r="H120" s="203">
        <v>10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148</v>
      </c>
      <c r="AU120" s="209" t="s">
        <v>80</v>
      </c>
      <c r="AV120" s="13" t="s">
        <v>80</v>
      </c>
      <c r="AW120" s="13" t="s">
        <v>33</v>
      </c>
      <c r="AX120" s="13" t="s">
        <v>71</v>
      </c>
      <c r="AY120" s="209" t="s">
        <v>135</v>
      </c>
    </row>
    <row r="121" spans="1:65" s="14" customFormat="1" ht="11.25">
      <c r="B121" s="210"/>
      <c r="C121" s="211"/>
      <c r="D121" s="197" t="s">
        <v>148</v>
      </c>
      <c r="E121" s="212" t="s">
        <v>19</v>
      </c>
      <c r="F121" s="213" t="s">
        <v>151</v>
      </c>
      <c r="G121" s="211"/>
      <c r="H121" s="214">
        <v>530</v>
      </c>
      <c r="I121" s="215"/>
      <c r="J121" s="211"/>
      <c r="K121" s="211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148</v>
      </c>
      <c r="AU121" s="220" t="s">
        <v>80</v>
      </c>
      <c r="AV121" s="14" t="s">
        <v>142</v>
      </c>
      <c r="AW121" s="14" t="s">
        <v>33</v>
      </c>
      <c r="AX121" s="14" t="s">
        <v>78</v>
      </c>
      <c r="AY121" s="220" t="s">
        <v>135</v>
      </c>
    </row>
    <row r="122" spans="1:65" s="2" customFormat="1" ht="55.5" customHeight="1">
      <c r="A122" s="35"/>
      <c r="B122" s="36"/>
      <c r="C122" s="179" t="s">
        <v>167</v>
      </c>
      <c r="D122" s="179" t="s">
        <v>137</v>
      </c>
      <c r="E122" s="180" t="s">
        <v>168</v>
      </c>
      <c r="F122" s="181" t="s">
        <v>169</v>
      </c>
      <c r="G122" s="182" t="s">
        <v>140</v>
      </c>
      <c r="H122" s="183">
        <v>520</v>
      </c>
      <c r="I122" s="184"/>
      <c r="J122" s="185">
        <f>ROUND(I122*H122,2)</f>
        <v>0</v>
      </c>
      <c r="K122" s="181" t="s">
        <v>141</v>
      </c>
      <c r="L122" s="40"/>
      <c r="M122" s="186" t="s">
        <v>19</v>
      </c>
      <c r="N122" s="187" t="s">
        <v>42</v>
      </c>
      <c r="O122" s="65"/>
      <c r="P122" s="188">
        <f>O122*H122</f>
        <v>0</v>
      </c>
      <c r="Q122" s="188">
        <v>0</v>
      </c>
      <c r="R122" s="188">
        <f>Q122*H122</f>
        <v>0</v>
      </c>
      <c r="S122" s="188">
        <v>9.8000000000000004E-2</v>
      </c>
      <c r="T122" s="189">
        <f>S122*H122</f>
        <v>50.96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0" t="s">
        <v>142</v>
      </c>
      <c r="AT122" s="190" t="s">
        <v>137</v>
      </c>
      <c r="AU122" s="190" t="s">
        <v>80</v>
      </c>
      <c r="AY122" s="18" t="s">
        <v>135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8" t="s">
        <v>78</v>
      </c>
      <c r="BK122" s="191">
        <f>ROUND(I122*H122,2)</f>
        <v>0</v>
      </c>
      <c r="BL122" s="18" t="s">
        <v>142</v>
      </c>
      <c r="BM122" s="190" t="s">
        <v>170</v>
      </c>
    </row>
    <row r="123" spans="1:65" s="2" customFormat="1" ht="11.25">
      <c r="A123" s="35"/>
      <c r="B123" s="36"/>
      <c r="C123" s="37"/>
      <c r="D123" s="192" t="s">
        <v>144</v>
      </c>
      <c r="E123" s="37"/>
      <c r="F123" s="193" t="s">
        <v>171</v>
      </c>
      <c r="G123" s="37"/>
      <c r="H123" s="37"/>
      <c r="I123" s="194"/>
      <c r="J123" s="37"/>
      <c r="K123" s="37"/>
      <c r="L123" s="40"/>
      <c r="M123" s="195"/>
      <c r="N123" s="196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144</v>
      </c>
      <c r="AU123" s="18" t="s">
        <v>80</v>
      </c>
    </row>
    <row r="124" spans="1:65" s="13" customFormat="1" ht="11.25">
      <c r="B124" s="199"/>
      <c r="C124" s="200"/>
      <c r="D124" s="197" t="s">
        <v>148</v>
      </c>
      <c r="E124" s="201" t="s">
        <v>19</v>
      </c>
      <c r="F124" s="202" t="s">
        <v>156</v>
      </c>
      <c r="G124" s="200"/>
      <c r="H124" s="203">
        <v>520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148</v>
      </c>
      <c r="AU124" s="209" t="s">
        <v>80</v>
      </c>
      <c r="AV124" s="13" t="s">
        <v>80</v>
      </c>
      <c r="AW124" s="13" t="s">
        <v>33</v>
      </c>
      <c r="AX124" s="13" t="s">
        <v>78</v>
      </c>
      <c r="AY124" s="209" t="s">
        <v>135</v>
      </c>
    </row>
    <row r="125" spans="1:65" s="2" customFormat="1" ht="49.15" customHeight="1">
      <c r="A125" s="35"/>
      <c r="B125" s="36"/>
      <c r="C125" s="179" t="s">
        <v>172</v>
      </c>
      <c r="D125" s="179" t="s">
        <v>137</v>
      </c>
      <c r="E125" s="180" t="s">
        <v>173</v>
      </c>
      <c r="F125" s="181" t="s">
        <v>174</v>
      </c>
      <c r="G125" s="182" t="s">
        <v>140</v>
      </c>
      <c r="H125" s="183">
        <v>520</v>
      </c>
      <c r="I125" s="184"/>
      <c r="J125" s="185">
        <f>ROUND(I125*H125,2)</f>
        <v>0</v>
      </c>
      <c r="K125" s="181" t="s">
        <v>141</v>
      </c>
      <c r="L125" s="40"/>
      <c r="M125" s="186" t="s">
        <v>19</v>
      </c>
      <c r="N125" s="187" t="s">
        <v>42</v>
      </c>
      <c r="O125" s="65"/>
      <c r="P125" s="188">
        <f>O125*H125</f>
        <v>0</v>
      </c>
      <c r="Q125" s="188">
        <v>3.8359999999999999E-5</v>
      </c>
      <c r="R125" s="188">
        <f>Q125*H125</f>
        <v>1.9947199999999998E-2</v>
      </c>
      <c r="S125" s="188">
        <v>9.1999999999999998E-2</v>
      </c>
      <c r="T125" s="189">
        <f>S125*H125</f>
        <v>47.839999999999996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142</v>
      </c>
      <c r="AT125" s="190" t="s">
        <v>137</v>
      </c>
      <c r="AU125" s="190" t="s">
        <v>80</v>
      </c>
      <c r="AY125" s="18" t="s">
        <v>135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78</v>
      </c>
      <c r="BK125" s="191">
        <f>ROUND(I125*H125,2)</f>
        <v>0</v>
      </c>
      <c r="BL125" s="18" t="s">
        <v>142</v>
      </c>
      <c r="BM125" s="190" t="s">
        <v>175</v>
      </c>
    </row>
    <row r="126" spans="1:65" s="2" customFormat="1" ht="11.25">
      <c r="A126" s="35"/>
      <c r="B126" s="36"/>
      <c r="C126" s="37"/>
      <c r="D126" s="192" t="s">
        <v>144</v>
      </c>
      <c r="E126" s="37"/>
      <c r="F126" s="193" t="s">
        <v>176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144</v>
      </c>
      <c r="AU126" s="18" t="s">
        <v>80</v>
      </c>
    </row>
    <row r="127" spans="1:65" s="13" customFormat="1" ht="11.25">
      <c r="B127" s="199"/>
      <c r="C127" s="200"/>
      <c r="D127" s="197" t="s">
        <v>148</v>
      </c>
      <c r="E127" s="201" t="s">
        <v>19</v>
      </c>
      <c r="F127" s="202" t="s">
        <v>156</v>
      </c>
      <c r="G127" s="200"/>
      <c r="H127" s="203">
        <v>520</v>
      </c>
      <c r="I127" s="204"/>
      <c r="J127" s="200"/>
      <c r="K127" s="200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148</v>
      </c>
      <c r="AU127" s="209" t="s">
        <v>80</v>
      </c>
      <c r="AV127" s="13" t="s">
        <v>80</v>
      </c>
      <c r="AW127" s="13" t="s">
        <v>33</v>
      </c>
      <c r="AX127" s="13" t="s">
        <v>78</v>
      </c>
      <c r="AY127" s="209" t="s">
        <v>135</v>
      </c>
    </row>
    <row r="128" spans="1:65" s="2" customFormat="1" ht="44.25" customHeight="1">
      <c r="A128" s="35"/>
      <c r="B128" s="36"/>
      <c r="C128" s="179" t="s">
        <v>177</v>
      </c>
      <c r="D128" s="179" t="s">
        <v>137</v>
      </c>
      <c r="E128" s="180" t="s">
        <v>178</v>
      </c>
      <c r="F128" s="181" t="s">
        <v>179</v>
      </c>
      <c r="G128" s="182" t="s">
        <v>180</v>
      </c>
      <c r="H128" s="183">
        <v>90</v>
      </c>
      <c r="I128" s="184"/>
      <c r="J128" s="185">
        <f>ROUND(I128*H128,2)</f>
        <v>0</v>
      </c>
      <c r="K128" s="181" t="s">
        <v>141</v>
      </c>
      <c r="L128" s="40"/>
      <c r="M128" s="186" t="s">
        <v>19</v>
      </c>
      <c r="N128" s="187" t="s">
        <v>42</v>
      </c>
      <c r="O128" s="65"/>
      <c r="P128" s="188">
        <f>O128*H128</f>
        <v>0</v>
      </c>
      <c r="Q128" s="188">
        <v>0</v>
      </c>
      <c r="R128" s="188">
        <f>Q128*H128</f>
        <v>0</v>
      </c>
      <c r="S128" s="188">
        <v>0.23</v>
      </c>
      <c r="T128" s="189">
        <f>S128*H128</f>
        <v>20.7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0" t="s">
        <v>142</v>
      </c>
      <c r="AT128" s="190" t="s">
        <v>137</v>
      </c>
      <c r="AU128" s="190" t="s">
        <v>80</v>
      </c>
      <c r="AY128" s="18" t="s">
        <v>135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78</v>
      </c>
      <c r="BK128" s="191">
        <f>ROUND(I128*H128,2)</f>
        <v>0</v>
      </c>
      <c r="BL128" s="18" t="s">
        <v>142</v>
      </c>
      <c r="BM128" s="190" t="s">
        <v>181</v>
      </c>
    </row>
    <row r="129" spans="1:65" s="2" customFormat="1" ht="11.25">
      <c r="A129" s="35"/>
      <c r="B129" s="36"/>
      <c r="C129" s="37"/>
      <c r="D129" s="192" t="s">
        <v>144</v>
      </c>
      <c r="E129" s="37"/>
      <c r="F129" s="193" t="s">
        <v>182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144</v>
      </c>
      <c r="AU129" s="18" t="s">
        <v>80</v>
      </c>
    </row>
    <row r="130" spans="1:65" s="13" customFormat="1" ht="11.25">
      <c r="B130" s="199"/>
      <c r="C130" s="200"/>
      <c r="D130" s="197" t="s">
        <v>148</v>
      </c>
      <c r="E130" s="201" t="s">
        <v>19</v>
      </c>
      <c r="F130" s="202" t="s">
        <v>183</v>
      </c>
      <c r="G130" s="200"/>
      <c r="H130" s="203">
        <v>90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148</v>
      </c>
      <c r="AU130" s="209" t="s">
        <v>80</v>
      </c>
      <c r="AV130" s="13" t="s">
        <v>80</v>
      </c>
      <c r="AW130" s="13" t="s">
        <v>33</v>
      </c>
      <c r="AX130" s="13" t="s">
        <v>78</v>
      </c>
      <c r="AY130" s="209" t="s">
        <v>135</v>
      </c>
    </row>
    <row r="131" spans="1:65" s="2" customFormat="1" ht="37.9" customHeight="1">
      <c r="A131" s="35"/>
      <c r="B131" s="36"/>
      <c r="C131" s="179" t="s">
        <v>184</v>
      </c>
      <c r="D131" s="179" t="s">
        <v>137</v>
      </c>
      <c r="E131" s="180" t="s">
        <v>185</v>
      </c>
      <c r="F131" s="181" t="s">
        <v>186</v>
      </c>
      <c r="G131" s="182" t="s">
        <v>187</v>
      </c>
      <c r="H131" s="183">
        <v>64.256</v>
      </c>
      <c r="I131" s="184"/>
      <c r="J131" s="185">
        <f>ROUND(I131*H131,2)</f>
        <v>0</v>
      </c>
      <c r="K131" s="181" t="s">
        <v>141</v>
      </c>
      <c r="L131" s="40"/>
      <c r="M131" s="186" t="s">
        <v>19</v>
      </c>
      <c r="N131" s="187" t="s">
        <v>42</v>
      </c>
      <c r="O131" s="6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0" t="s">
        <v>142</v>
      </c>
      <c r="AT131" s="190" t="s">
        <v>137</v>
      </c>
      <c r="AU131" s="190" t="s">
        <v>80</v>
      </c>
      <c r="AY131" s="18" t="s">
        <v>135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78</v>
      </c>
      <c r="BK131" s="191">
        <f>ROUND(I131*H131,2)</f>
        <v>0</v>
      </c>
      <c r="BL131" s="18" t="s">
        <v>142</v>
      </c>
      <c r="BM131" s="190" t="s">
        <v>188</v>
      </c>
    </row>
    <row r="132" spans="1:65" s="2" customFormat="1" ht="11.25">
      <c r="A132" s="35"/>
      <c r="B132" s="36"/>
      <c r="C132" s="37"/>
      <c r="D132" s="192" t="s">
        <v>144</v>
      </c>
      <c r="E132" s="37"/>
      <c r="F132" s="193" t="s">
        <v>189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144</v>
      </c>
      <c r="AU132" s="18" t="s">
        <v>80</v>
      </c>
    </row>
    <row r="133" spans="1:65" s="13" customFormat="1" ht="11.25">
      <c r="B133" s="199"/>
      <c r="C133" s="200"/>
      <c r="D133" s="197" t="s">
        <v>148</v>
      </c>
      <c r="E133" s="201" t="s">
        <v>19</v>
      </c>
      <c r="F133" s="202" t="s">
        <v>190</v>
      </c>
      <c r="G133" s="200"/>
      <c r="H133" s="203">
        <v>55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148</v>
      </c>
      <c r="AU133" s="209" t="s">
        <v>80</v>
      </c>
      <c r="AV133" s="13" t="s">
        <v>80</v>
      </c>
      <c r="AW133" s="13" t="s">
        <v>33</v>
      </c>
      <c r="AX133" s="13" t="s">
        <v>71</v>
      </c>
      <c r="AY133" s="209" t="s">
        <v>135</v>
      </c>
    </row>
    <row r="134" spans="1:65" s="13" customFormat="1" ht="11.25">
      <c r="B134" s="199"/>
      <c r="C134" s="200"/>
      <c r="D134" s="197" t="s">
        <v>148</v>
      </c>
      <c r="E134" s="201" t="s">
        <v>19</v>
      </c>
      <c r="F134" s="202" t="s">
        <v>191</v>
      </c>
      <c r="G134" s="200"/>
      <c r="H134" s="203">
        <v>0.57599999999999996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148</v>
      </c>
      <c r="AU134" s="209" t="s">
        <v>80</v>
      </c>
      <c r="AV134" s="13" t="s">
        <v>80</v>
      </c>
      <c r="AW134" s="13" t="s">
        <v>33</v>
      </c>
      <c r="AX134" s="13" t="s">
        <v>71</v>
      </c>
      <c r="AY134" s="209" t="s">
        <v>135</v>
      </c>
    </row>
    <row r="135" spans="1:65" s="13" customFormat="1" ht="11.25">
      <c r="B135" s="199"/>
      <c r="C135" s="200"/>
      <c r="D135" s="197" t="s">
        <v>148</v>
      </c>
      <c r="E135" s="201" t="s">
        <v>19</v>
      </c>
      <c r="F135" s="202" t="s">
        <v>192</v>
      </c>
      <c r="G135" s="200"/>
      <c r="H135" s="203">
        <v>0.128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148</v>
      </c>
      <c r="AU135" s="209" t="s">
        <v>80</v>
      </c>
      <c r="AV135" s="13" t="s">
        <v>80</v>
      </c>
      <c r="AW135" s="13" t="s">
        <v>33</v>
      </c>
      <c r="AX135" s="13" t="s">
        <v>71</v>
      </c>
      <c r="AY135" s="209" t="s">
        <v>135</v>
      </c>
    </row>
    <row r="136" spans="1:65" s="13" customFormat="1" ht="11.25">
      <c r="B136" s="199"/>
      <c r="C136" s="200"/>
      <c r="D136" s="197" t="s">
        <v>148</v>
      </c>
      <c r="E136" s="201" t="s">
        <v>19</v>
      </c>
      <c r="F136" s="202" t="s">
        <v>193</v>
      </c>
      <c r="G136" s="200"/>
      <c r="H136" s="203">
        <v>0.51200000000000001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148</v>
      </c>
      <c r="AU136" s="209" t="s">
        <v>80</v>
      </c>
      <c r="AV136" s="13" t="s">
        <v>80</v>
      </c>
      <c r="AW136" s="13" t="s">
        <v>33</v>
      </c>
      <c r="AX136" s="13" t="s">
        <v>71</v>
      </c>
      <c r="AY136" s="209" t="s">
        <v>135</v>
      </c>
    </row>
    <row r="137" spans="1:65" s="13" customFormat="1" ht="11.25">
      <c r="B137" s="199"/>
      <c r="C137" s="200"/>
      <c r="D137" s="197" t="s">
        <v>148</v>
      </c>
      <c r="E137" s="201" t="s">
        <v>19</v>
      </c>
      <c r="F137" s="202" t="s">
        <v>194</v>
      </c>
      <c r="G137" s="200"/>
      <c r="H137" s="203">
        <v>2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148</v>
      </c>
      <c r="AU137" s="209" t="s">
        <v>80</v>
      </c>
      <c r="AV137" s="13" t="s">
        <v>80</v>
      </c>
      <c r="AW137" s="13" t="s">
        <v>33</v>
      </c>
      <c r="AX137" s="13" t="s">
        <v>71</v>
      </c>
      <c r="AY137" s="209" t="s">
        <v>135</v>
      </c>
    </row>
    <row r="138" spans="1:65" s="13" customFormat="1" ht="11.25">
      <c r="B138" s="199"/>
      <c r="C138" s="200"/>
      <c r="D138" s="197" t="s">
        <v>148</v>
      </c>
      <c r="E138" s="201" t="s">
        <v>19</v>
      </c>
      <c r="F138" s="202" t="s">
        <v>195</v>
      </c>
      <c r="G138" s="200"/>
      <c r="H138" s="203">
        <v>5.4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148</v>
      </c>
      <c r="AU138" s="209" t="s">
        <v>80</v>
      </c>
      <c r="AV138" s="13" t="s">
        <v>80</v>
      </c>
      <c r="AW138" s="13" t="s">
        <v>33</v>
      </c>
      <c r="AX138" s="13" t="s">
        <v>71</v>
      </c>
      <c r="AY138" s="209" t="s">
        <v>135</v>
      </c>
    </row>
    <row r="139" spans="1:65" s="13" customFormat="1" ht="11.25">
      <c r="B139" s="199"/>
      <c r="C139" s="200"/>
      <c r="D139" s="197" t="s">
        <v>148</v>
      </c>
      <c r="E139" s="201" t="s">
        <v>19</v>
      </c>
      <c r="F139" s="202" t="s">
        <v>196</v>
      </c>
      <c r="G139" s="200"/>
      <c r="H139" s="203">
        <v>0.64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148</v>
      </c>
      <c r="AU139" s="209" t="s">
        <v>80</v>
      </c>
      <c r="AV139" s="13" t="s">
        <v>80</v>
      </c>
      <c r="AW139" s="13" t="s">
        <v>33</v>
      </c>
      <c r="AX139" s="13" t="s">
        <v>71</v>
      </c>
      <c r="AY139" s="209" t="s">
        <v>135</v>
      </c>
    </row>
    <row r="140" spans="1:65" s="14" customFormat="1" ht="11.25">
      <c r="B140" s="210"/>
      <c r="C140" s="211"/>
      <c r="D140" s="197" t="s">
        <v>148</v>
      </c>
      <c r="E140" s="212" t="s">
        <v>19</v>
      </c>
      <c r="F140" s="213" t="s">
        <v>151</v>
      </c>
      <c r="G140" s="211"/>
      <c r="H140" s="214">
        <v>64.256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148</v>
      </c>
      <c r="AU140" s="220" t="s">
        <v>80</v>
      </c>
      <c r="AV140" s="14" t="s">
        <v>142</v>
      </c>
      <c r="AW140" s="14" t="s">
        <v>33</v>
      </c>
      <c r="AX140" s="14" t="s">
        <v>78</v>
      </c>
      <c r="AY140" s="220" t="s">
        <v>135</v>
      </c>
    </row>
    <row r="141" spans="1:65" s="2" customFormat="1" ht="24.2" customHeight="1">
      <c r="A141" s="35"/>
      <c r="B141" s="36"/>
      <c r="C141" s="179" t="s">
        <v>197</v>
      </c>
      <c r="D141" s="179" t="s">
        <v>137</v>
      </c>
      <c r="E141" s="180" t="s">
        <v>198</v>
      </c>
      <c r="F141" s="181" t="s">
        <v>199</v>
      </c>
      <c r="G141" s="182" t="s">
        <v>140</v>
      </c>
      <c r="H141" s="183">
        <v>20</v>
      </c>
      <c r="I141" s="184"/>
      <c r="J141" s="185">
        <f>ROUND(I141*H141,2)</f>
        <v>0</v>
      </c>
      <c r="K141" s="181" t="s">
        <v>141</v>
      </c>
      <c r="L141" s="40"/>
      <c r="M141" s="186" t="s">
        <v>19</v>
      </c>
      <c r="N141" s="187" t="s">
        <v>42</v>
      </c>
      <c r="O141" s="65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0" t="s">
        <v>142</v>
      </c>
      <c r="AT141" s="190" t="s">
        <v>137</v>
      </c>
      <c r="AU141" s="190" t="s">
        <v>80</v>
      </c>
      <c r="AY141" s="18" t="s">
        <v>135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78</v>
      </c>
      <c r="BK141" s="191">
        <f>ROUND(I141*H141,2)</f>
        <v>0</v>
      </c>
      <c r="BL141" s="18" t="s">
        <v>142</v>
      </c>
      <c r="BM141" s="190" t="s">
        <v>200</v>
      </c>
    </row>
    <row r="142" spans="1:65" s="2" customFormat="1" ht="11.25">
      <c r="A142" s="35"/>
      <c r="B142" s="36"/>
      <c r="C142" s="37"/>
      <c r="D142" s="192" t="s">
        <v>144</v>
      </c>
      <c r="E142" s="37"/>
      <c r="F142" s="193" t="s">
        <v>201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144</v>
      </c>
      <c r="AU142" s="18" t="s">
        <v>80</v>
      </c>
    </row>
    <row r="143" spans="1:65" s="13" customFormat="1" ht="11.25">
      <c r="B143" s="199"/>
      <c r="C143" s="200"/>
      <c r="D143" s="197" t="s">
        <v>148</v>
      </c>
      <c r="E143" s="201" t="s">
        <v>19</v>
      </c>
      <c r="F143" s="202" t="s">
        <v>202</v>
      </c>
      <c r="G143" s="200"/>
      <c r="H143" s="203">
        <v>20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148</v>
      </c>
      <c r="AU143" s="209" t="s">
        <v>80</v>
      </c>
      <c r="AV143" s="13" t="s">
        <v>80</v>
      </c>
      <c r="AW143" s="13" t="s">
        <v>33</v>
      </c>
      <c r="AX143" s="13" t="s">
        <v>78</v>
      </c>
      <c r="AY143" s="209" t="s">
        <v>135</v>
      </c>
    </row>
    <row r="144" spans="1:65" s="2" customFormat="1" ht="33" customHeight="1">
      <c r="A144" s="35"/>
      <c r="B144" s="36"/>
      <c r="C144" s="179" t="s">
        <v>203</v>
      </c>
      <c r="D144" s="179" t="s">
        <v>137</v>
      </c>
      <c r="E144" s="180" t="s">
        <v>204</v>
      </c>
      <c r="F144" s="181" t="s">
        <v>205</v>
      </c>
      <c r="G144" s="182" t="s">
        <v>187</v>
      </c>
      <c r="H144" s="183">
        <v>55</v>
      </c>
      <c r="I144" s="184"/>
      <c r="J144" s="185">
        <f>ROUND(I144*H144,2)</f>
        <v>0</v>
      </c>
      <c r="K144" s="181" t="s">
        <v>141</v>
      </c>
      <c r="L144" s="40"/>
      <c r="M144" s="186" t="s">
        <v>19</v>
      </c>
      <c r="N144" s="187" t="s">
        <v>42</v>
      </c>
      <c r="O144" s="65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142</v>
      </c>
      <c r="AT144" s="190" t="s">
        <v>137</v>
      </c>
      <c r="AU144" s="190" t="s">
        <v>80</v>
      </c>
      <c r="AY144" s="18" t="s">
        <v>135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78</v>
      </c>
      <c r="BK144" s="191">
        <f>ROUND(I144*H144,2)</f>
        <v>0</v>
      </c>
      <c r="BL144" s="18" t="s">
        <v>142</v>
      </c>
      <c r="BM144" s="190" t="s">
        <v>206</v>
      </c>
    </row>
    <row r="145" spans="1:65" s="2" customFormat="1" ht="11.25">
      <c r="A145" s="35"/>
      <c r="B145" s="36"/>
      <c r="C145" s="37"/>
      <c r="D145" s="192" t="s">
        <v>144</v>
      </c>
      <c r="E145" s="37"/>
      <c r="F145" s="193" t="s">
        <v>207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144</v>
      </c>
      <c r="AU145" s="18" t="s">
        <v>80</v>
      </c>
    </row>
    <row r="146" spans="1:65" s="13" customFormat="1" ht="11.25">
      <c r="B146" s="199"/>
      <c r="C146" s="200"/>
      <c r="D146" s="197" t="s">
        <v>148</v>
      </c>
      <c r="E146" s="201" t="s">
        <v>19</v>
      </c>
      <c r="F146" s="202" t="s">
        <v>190</v>
      </c>
      <c r="G146" s="200"/>
      <c r="H146" s="203">
        <v>55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148</v>
      </c>
      <c r="AU146" s="209" t="s">
        <v>80</v>
      </c>
      <c r="AV146" s="13" t="s">
        <v>80</v>
      </c>
      <c r="AW146" s="13" t="s">
        <v>33</v>
      </c>
      <c r="AX146" s="13" t="s">
        <v>78</v>
      </c>
      <c r="AY146" s="209" t="s">
        <v>135</v>
      </c>
    </row>
    <row r="147" spans="1:65" s="2" customFormat="1" ht="37.9" customHeight="1">
      <c r="A147" s="35"/>
      <c r="B147" s="36"/>
      <c r="C147" s="179" t="s">
        <v>208</v>
      </c>
      <c r="D147" s="179" t="s">
        <v>137</v>
      </c>
      <c r="E147" s="180" t="s">
        <v>209</v>
      </c>
      <c r="F147" s="181" t="s">
        <v>210</v>
      </c>
      <c r="G147" s="182" t="s">
        <v>187</v>
      </c>
      <c r="H147" s="183">
        <v>3.2160000000000002</v>
      </c>
      <c r="I147" s="184"/>
      <c r="J147" s="185">
        <f>ROUND(I147*H147,2)</f>
        <v>0</v>
      </c>
      <c r="K147" s="181" t="s">
        <v>141</v>
      </c>
      <c r="L147" s="40"/>
      <c r="M147" s="186" t="s">
        <v>19</v>
      </c>
      <c r="N147" s="187" t="s">
        <v>42</v>
      </c>
      <c r="O147" s="65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0" t="s">
        <v>142</v>
      </c>
      <c r="AT147" s="190" t="s">
        <v>137</v>
      </c>
      <c r="AU147" s="190" t="s">
        <v>80</v>
      </c>
      <c r="AY147" s="18" t="s">
        <v>135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78</v>
      </c>
      <c r="BK147" s="191">
        <f>ROUND(I147*H147,2)</f>
        <v>0</v>
      </c>
      <c r="BL147" s="18" t="s">
        <v>142</v>
      </c>
      <c r="BM147" s="190" t="s">
        <v>211</v>
      </c>
    </row>
    <row r="148" spans="1:65" s="2" customFormat="1" ht="11.25">
      <c r="A148" s="35"/>
      <c r="B148" s="36"/>
      <c r="C148" s="37"/>
      <c r="D148" s="192" t="s">
        <v>144</v>
      </c>
      <c r="E148" s="37"/>
      <c r="F148" s="193" t="s">
        <v>212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144</v>
      </c>
      <c r="AU148" s="18" t="s">
        <v>80</v>
      </c>
    </row>
    <row r="149" spans="1:65" s="13" customFormat="1" ht="11.25">
      <c r="B149" s="199"/>
      <c r="C149" s="200"/>
      <c r="D149" s="197" t="s">
        <v>148</v>
      </c>
      <c r="E149" s="201" t="s">
        <v>19</v>
      </c>
      <c r="F149" s="202" t="s">
        <v>191</v>
      </c>
      <c r="G149" s="200"/>
      <c r="H149" s="203">
        <v>0.57599999999999996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148</v>
      </c>
      <c r="AU149" s="209" t="s">
        <v>80</v>
      </c>
      <c r="AV149" s="13" t="s">
        <v>80</v>
      </c>
      <c r="AW149" s="13" t="s">
        <v>33</v>
      </c>
      <c r="AX149" s="13" t="s">
        <v>71</v>
      </c>
      <c r="AY149" s="209" t="s">
        <v>135</v>
      </c>
    </row>
    <row r="150" spans="1:65" s="13" customFormat="1" ht="11.25">
      <c r="B150" s="199"/>
      <c r="C150" s="200"/>
      <c r="D150" s="197" t="s">
        <v>148</v>
      </c>
      <c r="E150" s="201" t="s">
        <v>19</v>
      </c>
      <c r="F150" s="202" t="s">
        <v>192</v>
      </c>
      <c r="G150" s="200"/>
      <c r="H150" s="203">
        <v>0.128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148</v>
      </c>
      <c r="AU150" s="209" t="s">
        <v>80</v>
      </c>
      <c r="AV150" s="13" t="s">
        <v>80</v>
      </c>
      <c r="AW150" s="13" t="s">
        <v>33</v>
      </c>
      <c r="AX150" s="13" t="s">
        <v>71</v>
      </c>
      <c r="AY150" s="209" t="s">
        <v>135</v>
      </c>
    </row>
    <row r="151" spans="1:65" s="13" customFormat="1" ht="11.25">
      <c r="B151" s="199"/>
      <c r="C151" s="200"/>
      <c r="D151" s="197" t="s">
        <v>148</v>
      </c>
      <c r="E151" s="201" t="s">
        <v>19</v>
      </c>
      <c r="F151" s="202" t="s">
        <v>193</v>
      </c>
      <c r="G151" s="200"/>
      <c r="H151" s="203">
        <v>0.51200000000000001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148</v>
      </c>
      <c r="AU151" s="209" t="s">
        <v>80</v>
      </c>
      <c r="AV151" s="13" t="s">
        <v>80</v>
      </c>
      <c r="AW151" s="13" t="s">
        <v>33</v>
      </c>
      <c r="AX151" s="13" t="s">
        <v>71</v>
      </c>
      <c r="AY151" s="209" t="s">
        <v>135</v>
      </c>
    </row>
    <row r="152" spans="1:65" s="13" customFormat="1" ht="11.25">
      <c r="B152" s="199"/>
      <c r="C152" s="200"/>
      <c r="D152" s="197" t="s">
        <v>148</v>
      </c>
      <c r="E152" s="201" t="s">
        <v>19</v>
      </c>
      <c r="F152" s="202" t="s">
        <v>194</v>
      </c>
      <c r="G152" s="200"/>
      <c r="H152" s="203">
        <v>2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148</v>
      </c>
      <c r="AU152" s="209" t="s">
        <v>80</v>
      </c>
      <c r="AV152" s="13" t="s">
        <v>80</v>
      </c>
      <c r="AW152" s="13" t="s">
        <v>33</v>
      </c>
      <c r="AX152" s="13" t="s">
        <v>71</v>
      </c>
      <c r="AY152" s="209" t="s">
        <v>135</v>
      </c>
    </row>
    <row r="153" spans="1:65" s="14" customFormat="1" ht="11.25">
      <c r="B153" s="210"/>
      <c r="C153" s="211"/>
      <c r="D153" s="197" t="s">
        <v>148</v>
      </c>
      <c r="E153" s="212" t="s">
        <v>19</v>
      </c>
      <c r="F153" s="213" t="s">
        <v>151</v>
      </c>
      <c r="G153" s="211"/>
      <c r="H153" s="214">
        <v>3.2160000000000002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148</v>
      </c>
      <c r="AU153" s="220" t="s">
        <v>80</v>
      </c>
      <c r="AV153" s="14" t="s">
        <v>142</v>
      </c>
      <c r="AW153" s="14" t="s">
        <v>33</v>
      </c>
      <c r="AX153" s="14" t="s">
        <v>78</v>
      </c>
      <c r="AY153" s="220" t="s">
        <v>135</v>
      </c>
    </row>
    <row r="154" spans="1:65" s="2" customFormat="1" ht="44.25" customHeight="1">
      <c r="A154" s="35"/>
      <c r="B154" s="36"/>
      <c r="C154" s="179" t="s">
        <v>213</v>
      </c>
      <c r="D154" s="179" t="s">
        <v>137</v>
      </c>
      <c r="E154" s="180" t="s">
        <v>214</v>
      </c>
      <c r="F154" s="181" t="s">
        <v>215</v>
      </c>
      <c r="G154" s="182" t="s">
        <v>187</v>
      </c>
      <c r="H154" s="183">
        <v>6.04</v>
      </c>
      <c r="I154" s="184"/>
      <c r="J154" s="185">
        <f>ROUND(I154*H154,2)</f>
        <v>0</v>
      </c>
      <c r="K154" s="181" t="s">
        <v>141</v>
      </c>
      <c r="L154" s="40"/>
      <c r="M154" s="186" t="s">
        <v>19</v>
      </c>
      <c r="N154" s="187" t="s">
        <v>42</v>
      </c>
      <c r="O154" s="65"/>
      <c r="P154" s="188">
        <f>O154*H154</f>
        <v>0</v>
      </c>
      <c r="Q154" s="188">
        <v>0</v>
      </c>
      <c r="R154" s="188">
        <f>Q154*H154</f>
        <v>0</v>
      </c>
      <c r="S154" s="188">
        <v>0</v>
      </c>
      <c r="T154" s="18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0" t="s">
        <v>142</v>
      </c>
      <c r="AT154" s="190" t="s">
        <v>137</v>
      </c>
      <c r="AU154" s="190" t="s">
        <v>80</v>
      </c>
      <c r="AY154" s="18" t="s">
        <v>135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78</v>
      </c>
      <c r="BK154" s="191">
        <f>ROUND(I154*H154,2)</f>
        <v>0</v>
      </c>
      <c r="BL154" s="18" t="s">
        <v>142</v>
      </c>
      <c r="BM154" s="190" t="s">
        <v>216</v>
      </c>
    </row>
    <row r="155" spans="1:65" s="2" customFormat="1" ht="11.25">
      <c r="A155" s="35"/>
      <c r="B155" s="36"/>
      <c r="C155" s="37"/>
      <c r="D155" s="192" t="s">
        <v>144</v>
      </c>
      <c r="E155" s="37"/>
      <c r="F155" s="193" t="s">
        <v>217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144</v>
      </c>
      <c r="AU155" s="18" t="s">
        <v>80</v>
      </c>
    </row>
    <row r="156" spans="1:65" s="13" customFormat="1" ht="11.25">
      <c r="B156" s="199"/>
      <c r="C156" s="200"/>
      <c r="D156" s="197" t="s">
        <v>148</v>
      </c>
      <c r="E156" s="201" t="s">
        <v>19</v>
      </c>
      <c r="F156" s="202" t="s">
        <v>195</v>
      </c>
      <c r="G156" s="200"/>
      <c r="H156" s="203">
        <v>5.4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148</v>
      </c>
      <c r="AU156" s="209" t="s">
        <v>80</v>
      </c>
      <c r="AV156" s="13" t="s">
        <v>80</v>
      </c>
      <c r="AW156" s="13" t="s">
        <v>33</v>
      </c>
      <c r="AX156" s="13" t="s">
        <v>71</v>
      </c>
      <c r="AY156" s="209" t="s">
        <v>135</v>
      </c>
    </row>
    <row r="157" spans="1:65" s="13" customFormat="1" ht="11.25">
      <c r="B157" s="199"/>
      <c r="C157" s="200"/>
      <c r="D157" s="197" t="s">
        <v>148</v>
      </c>
      <c r="E157" s="201" t="s">
        <v>19</v>
      </c>
      <c r="F157" s="202" t="s">
        <v>196</v>
      </c>
      <c r="G157" s="200"/>
      <c r="H157" s="203">
        <v>0.64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148</v>
      </c>
      <c r="AU157" s="209" t="s">
        <v>80</v>
      </c>
      <c r="AV157" s="13" t="s">
        <v>80</v>
      </c>
      <c r="AW157" s="13" t="s">
        <v>33</v>
      </c>
      <c r="AX157" s="13" t="s">
        <v>71</v>
      </c>
      <c r="AY157" s="209" t="s">
        <v>135</v>
      </c>
    </row>
    <row r="158" spans="1:65" s="14" customFormat="1" ht="11.25">
      <c r="B158" s="210"/>
      <c r="C158" s="211"/>
      <c r="D158" s="197" t="s">
        <v>148</v>
      </c>
      <c r="E158" s="212" t="s">
        <v>19</v>
      </c>
      <c r="F158" s="213" t="s">
        <v>151</v>
      </c>
      <c r="G158" s="211"/>
      <c r="H158" s="214">
        <v>6.04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148</v>
      </c>
      <c r="AU158" s="220" t="s">
        <v>80</v>
      </c>
      <c r="AV158" s="14" t="s">
        <v>142</v>
      </c>
      <c r="AW158" s="14" t="s">
        <v>33</v>
      </c>
      <c r="AX158" s="14" t="s">
        <v>78</v>
      </c>
      <c r="AY158" s="220" t="s">
        <v>135</v>
      </c>
    </row>
    <row r="159" spans="1:65" s="2" customFormat="1" ht="62.65" customHeight="1">
      <c r="A159" s="35"/>
      <c r="B159" s="36"/>
      <c r="C159" s="179" t="s">
        <v>218</v>
      </c>
      <c r="D159" s="179" t="s">
        <v>137</v>
      </c>
      <c r="E159" s="180" t="s">
        <v>219</v>
      </c>
      <c r="F159" s="181" t="s">
        <v>220</v>
      </c>
      <c r="G159" s="182" t="s">
        <v>187</v>
      </c>
      <c r="H159" s="183">
        <v>64.256</v>
      </c>
      <c r="I159" s="184"/>
      <c r="J159" s="185">
        <f>ROUND(I159*H159,2)</f>
        <v>0</v>
      </c>
      <c r="K159" s="181" t="s">
        <v>141</v>
      </c>
      <c r="L159" s="40"/>
      <c r="M159" s="186" t="s">
        <v>19</v>
      </c>
      <c r="N159" s="187" t="s">
        <v>42</v>
      </c>
      <c r="O159" s="65"/>
      <c r="P159" s="188">
        <f>O159*H159</f>
        <v>0</v>
      </c>
      <c r="Q159" s="188">
        <v>0</v>
      </c>
      <c r="R159" s="188">
        <f>Q159*H159</f>
        <v>0</v>
      </c>
      <c r="S159" s="188">
        <v>0</v>
      </c>
      <c r="T159" s="18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0" t="s">
        <v>142</v>
      </c>
      <c r="AT159" s="190" t="s">
        <v>137</v>
      </c>
      <c r="AU159" s="190" t="s">
        <v>80</v>
      </c>
      <c r="AY159" s="18" t="s">
        <v>135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78</v>
      </c>
      <c r="BK159" s="191">
        <f>ROUND(I159*H159,2)</f>
        <v>0</v>
      </c>
      <c r="BL159" s="18" t="s">
        <v>142</v>
      </c>
      <c r="BM159" s="190" t="s">
        <v>221</v>
      </c>
    </row>
    <row r="160" spans="1:65" s="2" customFormat="1" ht="11.25">
      <c r="A160" s="35"/>
      <c r="B160" s="36"/>
      <c r="C160" s="37"/>
      <c r="D160" s="192" t="s">
        <v>144</v>
      </c>
      <c r="E160" s="37"/>
      <c r="F160" s="193" t="s">
        <v>222</v>
      </c>
      <c r="G160" s="37"/>
      <c r="H160" s="37"/>
      <c r="I160" s="194"/>
      <c r="J160" s="37"/>
      <c r="K160" s="37"/>
      <c r="L160" s="40"/>
      <c r="M160" s="195"/>
      <c r="N160" s="19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144</v>
      </c>
      <c r="AU160" s="18" t="s">
        <v>80</v>
      </c>
    </row>
    <row r="161" spans="1:65" s="2" customFormat="1" ht="66.75" customHeight="1">
      <c r="A161" s="35"/>
      <c r="B161" s="36"/>
      <c r="C161" s="179" t="s">
        <v>223</v>
      </c>
      <c r="D161" s="179" t="s">
        <v>137</v>
      </c>
      <c r="E161" s="180" t="s">
        <v>224</v>
      </c>
      <c r="F161" s="181" t="s">
        <v>225</v>
      </c>
      <c r="G161" s="182" t="s">
        <v>187</v>
      </c>
      <c r="H161" s="183">
        <v>321.27999999999997</v>
      </c>
      <c r="I161" s="184"/>
      <c r="J161" s="185">
        <f>ROUND(I161*H161,2)</f>
        <v>0</v>
      </c>
      <c r="K161" s="181" t="s">
        <v>141</v>
      </c>
      <c r="L161" s="40"/>
      <c r="M161" s="186" t="s">
        <v>19</v>
      </c>
      <c r="N161" s="187" t="s">
        <v>42</v>
      </c>
      <c r="O161" s="65"/>
      <c r="P161" s="188">
        <f>O161*H161</f>
        <v>0</v>
      </c>
      <c r="Q161" s="188">
        <v>0</v>
      </c>
      <c r="R161" s="188">
        <f>Q161*H161</f>
        <v>0</v>
      </c>
      <c r="S161" s="188">
        <v>0</v>
      </c>
      <c r="T161" s="18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0" t="s">
        <v>142</v>
      </c>
      <c r="AT161" s="190" t="s">
        <v>137</v>
      </c>
      <c r="AU161" s="190" t="s">
        <v>80</v>
      </c>
      <c r="AY161" s="18" t="s">
        <v>135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8" t="s">
        <v>78</v>
      </c>
      <c r="BK161" s="191">
        <f>ROUND(I161*H161,2)</f>
        <v>0</v>
      </c>
      <c r="BL161" s="18" t="s">
        <v>142</v>
      </c>
      <c r="BM161" s="190" t="s">
        <v>226</v>
      </c>
    </row>
    <row r="162" spans="1:65" s="2" customFormat="1" ht="11.25">
      <c r="A162" s="35"/>
      <c r="B162" s="36"/>
      <c r="C162" s="37"/>
      <c r="D162" s="192" t="s">
        <v>144</v>
      </c>
      <c r="E162" s="37"/>
      <c r="F162" s="193" t="s">
        <v>227</v>
      </c>
      <c r="G162" s="37"/>
      <c r="H162" s="37"/>
      <c r="I162" s="194"/>
      <c r="J162" s="37"/>
      <c r="K162" s="37"/>
      <c r="L162" s="40"/>
      <c r="M162" s="195"/>
      <c r="N162" s="196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144</v>
      </c>
      <c r="AU162" s="18" t="s">
        <v>80</v>
      </c>
    </row>
    <row r="163" spans="1:65" s="2" customFormat="1" ht="19.5">
      <c r="A163" s="35"/>
      <c r="B163" s="36"/>
      <c r="C163" s="37"/>
      <c r="D163" s="197" t="s">
        <v>146</v>
      </c>
      <c r="E163" s="37"/>
      <c r="F163" s="198" t="s">
        <v>228</v>
      </c>
      <c r="G163" s="37"/>
      <c r="H163" s="37"/>
      <c r="I163" s="194"/>
      <c r="J163" s="37"/>
      <c r="K163" s="37"/>
      <c r="L163" s="40"/>
      <c r="M163" s="195"/>
      <c r="N163" s="196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146</v>
      </c>
      <c r="AU163" s="18" t="s">
        <v>80</v>
      </c>
    </row>
    <row r="164" spans="1:65" s="13" customFormat="1" ht="11.25">
      <c r="B164" s="199"/>
      <c r="C164" s="200"/>
      <c r="D164" s="197" t="s">
        <v>148</v>
      </c>
      <c r="E164" s="200"/>
      <c r="F164" s="202" t="s">
        <v>229</v>
      </c>
      <c r="G164" s="200"/>
      <c r="H164" s="203">
        <v>321.27999999999997</v>
      </c>
      <c r="I164" s="204"/>
      <c r="J164" s="200"/>
      <c r="K164" s="200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148</v>
      </c>
      <c r="AU164" s="209" t="s">
        <v>80</v>
      </c>
      <c r="AV164" s="13" t="s">
        <v>80</v>
      </c>
      <c r="AW164" s="13" t="s">
        <v>4</v>
      </c>
      <c r="AX164" s="13" t="s">
        <v>78</v>
      </c>
      <c r="AY164" s="209" t="s">
        <v>135</v>
      </c>
    </row>
    <row r="165" spans="1:65" s="2" customFormat="1" ht="44.25" customHeight="1">
      <c r="A165" s="35"/>
      <c r="B165" s="36"/>
      <c r="C165" s="179" t="s">
        <v>8</v>
      </c>
      <c r="D165" s="179" t="s">
        <v>137</v>
      </c>
      <c r="E165" s="180" t="s">
        <v>230</v>
      </c>
      <c r="F165" s="181" t="s">
        <v>231</v>
      </c>
      <c r="G165" s="182" t="s">
        <v>187</v>
      </c>
      <c r="H165" s="183">
        <v>64.256</v>
      </c>
      <c r="I165" s="184"/>
      <c r="J165" s="185">
        <f>ROUND(I165*H165,2)</f>
        <v>0</v>
      </c>
      <c r="K165" s="181" t="s">
        <v>141</v>
      </c>
      <c r="L165" s="40"/>
      <c r="M165" s="186" t="s">
        <v>19</v>
      </c>
      <c r="N165" s="187" t="s">
        <v>42</v>
      </c>
      <c r="O165" s="65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0" t="s">
        <v>142</v>
      </c>
      <c r="AT165" s="190" t="s">
        <v>137</v>
      </c>
      <c r="AU165" s="190" t="s">
        <v>80</v>
      </c>
      <c r="AY165" s="18" t="s">
        <v>135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78</v>
      </c>
      <c r="BK165" s="191">
        <f>ROUND(I165*H165,2)</f>
        <v>0</v>
      </c>
      <c r="BL165" s="18" t="s">
        <v>142</v>
      </c>
      <c r="BM165" s="190" t="s">
        <v>232</v>
      </c>
    </row>
    <row r="166" spans="1:65" s="2" customFormat="1" ht="11.25">
      <c r="A166" s="35"/>
      <c r="B166" s="36"/>
      <c r="C166" s="37"/>
      <c r="D166" s="192" t="s">
        <v>144</v>
      </c>
      <c r="E166" s="37"/>
      <c r="F166" s="193" t="s">
        <v>233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144</v>
      </c>
      <c r="AU166" s="18" t="s">
        <v>80</v>
      </c>
    </row>
    <row r="167" spans="1:65" s="2" customFormat="1" ht="44.25" customHeight="1">
      <c r="A167" s="35"/>
      <c r="B167" s="36"/>
      <c r="C167" s="179" t="s">
        <v>234</v>
      </c>
      <c r="D167" s="179" t="s">
        <v>137</v>
      </c>
      <c r="E167" s="180" t="s">
        <v>235</v>
      </c>
      <c r="F167" s="181" t="s">
        <v>236</v>
      </c>
      <c r="G167" s="182" t="s">
        <v>187</v>
      </c>
      <c r="H167" s="183">
        <v>64.256</v>
      </c>
      <c r="I167" s="184"/>
      <c r="J167" s="185">
        <f>ROUND(I167*H167,2)</f>
        <v>0</v>
      </c>
      <c r="K167" s="181" t="s">
        <v>141</v>
      </c>
      <c r="L167" s="40"/>
      <c r="M167" s="186" t="s">
        <v>19</v>
      </c>
      <c r="N167" s="187" t="s">
        <v>42</v>
      </c>
      <c r="O167" s="65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0" t="s">
        <v>142</v>
      </c>
      <c r="AT167" s="190" t="s">
        <v>137</v>
      </c>
      <c r="AU167" s="190" t="s">
        <v>80</v>
      </c>
      <c r="AY167" s="18" t="s">
        <v>135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78</v>
      </c>
      <c r="BK167" s="191">
        <f>ROUND(I167*H167,2)</f>
        <v>0</v>
      </c>
      <c r="BL167" s="18" t="s">
        <v>142</v>
      </c>
      <c r="BM167" s="190" t="s">
        <v>237</v>
      </c>
    </row>
    <row r="168" spans="1:65" s="2" customFormat="1" ht="11.25">
      <c r="A168" s="35"/>
      <c r="B168" s="36"/>
      <c r="C168" s="37"/>
      <c r="D168" s="192" t="s">
        <v>144</v>
      </c>
      <c r="E168" s="37"/>
      <c r="F168" s="193" t="s">
        <v>238</v>
      </c>
      <c r="G168" s="37"/>
      <c r="H168" s="37"/>
      <c r="I168" s="194"/>
      <c r="J168" s="37"/>
      <c r="K168" s="37"/>
      <c r="L168" s="40"/>
      <c r="M168" s="195"/>
      <c r="N168" s="196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144</v>
      </c>
      <c r="AU168" s="18" t="s">
        <v>80</v>
      </c>
    </row>
    <row r="169" spans="1:65" s="2" customFormat="1" ht="37.9" customHeight="1">
      <c r="A169" s="35"/>
      <c r="B169" s="36"/>
      <c r="C169" s="179" t="s">
        <v>239</v>
      </c>
      <c r="D169" s="179" t="s">
        <v>137</v>
      </c>
      <c r="E169" s="180" t="s">
        <v>240</v>
      </c>
      <c r="F169" s="181" t="s">
        <v>241</v>
      </c>
      <c r="G169" s="182" t="s">
        <v>187</v>
      </c>
      <c r="H169" s="183">
        <v>64.256</v>
      </c>
      <c r="I169" s="184"/>
      <c r="J169" s="185">
        <f>ROUND(I169*H169,2)</f>
        <v>0</v>
      </c>
      <c r="K169" s="181" t="s">
        <v>141</v>
      </c>
      <c r="L169" s="40"/>
      <c r="M169" s="186" t="s">
        <v>19</v>
      </c>
      <c r="N169" s="187" t="s">
        <v>42</v>
      </c>
      <c r="O169" s="65"/>
      <c r="P169" s="188">
        <f>O169*H169</f>
        <v>0</v>
      </c>
      <c r="Q169" s="188">
        <v>0</v>
      </c>
      <c r="R169" s="188">
        <f>Q169*H169</f>
        <v>0</v>
      </c>
      <c r="S169" s="188">
        <v>0</v>
      </c>
      <c r="T169" s="18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0" t="s">
        <v>142</v>
      </c>
      <c r="AT169" s="190" t="s">
        <v>137</v>
      </c>
      <c r="AU169" s="190" t="s">
        <v>80</v>
      </c>
      <c r="AY169" s="18" t="s">
        <v>135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8" t="s">
        <v>78</v>
      </c>
      <c r="BK169" s="191">
        <f>ROUND(I169*H169,2)</f>
        <v>0</v>
      </c>
      <c r="BL169" s="18" t="s">
        <v>142</v>
      </c>
      <c r="BM169" s="190" t="s">
        <v>242</v>
      </c>
    </row>
    <row r="170" spans="1:65" s="2" customFormat="1" ht="11.25">
      <c r="A170" s="35"/>
      <c r="B170" s="36"/>
      <c r="C170" s="37"/>
      <c r="D170" s="192" t="s">
        <v>144</v>
      </c>
      <c r="E170" s="37"/>
      <c r="F170" s="193" t="s">
        <v>243</v>
      </c>
      <c r="G170" s="37"/>
      <c r="H170" s="37"/>
      <c r="I170" s="194"/>
      <c r="J170" s="37"/>
      <c r="K170" s="37"/>
      <c r="L170" s="40"/>
      <c r="M170" s="195"/>
      <c r="N170" s="196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144</v>
      </c>
      <c r="AU170" s="18" t="s">
        <v>80</v>
      </c>
    </row>
    <row r="171" spans="1:65" s="2" customFormat="1" ht="44.25" customHeight="1">
      <c r="A171" s="35"/>
      <c r="B171" s="36"/>
      <c r="C171" s="179" t="s">
        <v>244</v>
      </c>
      <c r="D171" s="179" t="s">
        <v>137</v>
      </c>
      <c r="E171" s="180" t="s">
        <v>245</v>
      </c>
      <c r="F171" s="181" t="s">
        <v>246</v>
      </c>
      <c r="G171" s="182" t="s">
        <v>247</v>
      </c>
      <c r="H171" s="183">
        <v>122.086</v>
      </c>
      <c r="I171" s="184"/>
      <c r="J171" s="185">
        <f>ROUND(I171*H171,2)</f>
        <v>0</v>
      </c>
      <c r="K171" s="181" t="s">
        <v>141</v>
      </c>
      <c r="L171" s="40"/>
      <c r="M171" s="186" t="s">
        <v>19</v>
      </c>
      <c r="N171" s="187" t="s">
        <v>42</v>
      </c>
      <c r="O171" s="65"/>
      <c r="P171" s="188">
        <f>O171*H171</f>
        <v>0</v>
      </c>
      <c r="Q171" s="188">
        <v>0</v>
      </c>
      <c r="R171" s="188">
        <f>Q171*H171</f>
        <v>0</v>
      </c>
      <c r="S171" s="188">
        <v>0</v>
      </c>
      <c r="T171" s="18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0" t="s">
        <v>142</v>
      </c>
      <c r="AT171" s="190" t="s">
        <v>137</v>
      </c>
      <c r="AU171" s="190" t="s">
        <v>80</v>
      </c>
      <c r="AY171" s="18" t="s">
        <v>135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8" t="s">
        <v>78</v>
      </c>
      <c r="BK171" s="191">
        <f>ROUND(I171*H171,2)</f>
        <v>0</v>
      </c>
      <c r="BL171" s="18" t="s">
        <v>142</v>
      </c>
      <c r="BM171" s="190" t="s">
        <v>248</v>
      </c>
    </row>
    <row r="172" spans="1:65" s="2" customFormat="1" ht="11.25">
      <c r="A172" s="35"/>
      <c r="B172" s="36"/>
      <c r="C172" s="37"/>
      <c r="D172" s="192" t="s">
        <v>144</v>
      </c>
      <c r="E172" s="37"/>
      <c r="F172" s="193" t="s">
        <v>249</v>
      </c>
      <c r="G172" s="37"/>
      <c r="H172" s="37"/>
      <c r="I172" s="194"/>
      <c r="J172" s="37"/>
      <c r="K172" s="37"/>
      <c r="L172" s="40"/>
      <c r="M172" s="195"/>
      <c r="N172" s="196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144</v>
      </c>
      <c r="AU172" s="18" t="s">
        <v>80</v>
      </c>
    </row>
    <row r="173" spans="1:65" s="2" customFormat="1" ht="19.5">
      <c r="A173" s="35"/>
      <c r="B173" s="36"/>
      <c r="C173" s="37"/>
      <c r="D173" s="197" t="s">
        <v>146</v>
      </c>
      <c r="E173" s="37"/>
      <c r="F173" s="198" t="s">
        <v>250</v>
      </c>
      <c r="G173" s="37"/>
      <c r="H173" s="37"/>
      <c r="I173" s="194"/>
      <c r="J173" s="37"/>
      <c r="K173" s="37"/>
      <c r="L173" s="40"/>
      <c r="M173" s="195"/>
      <c r="N173" s="196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146</v>
      </c>
      <c r="AU173" s="18" t="s">
        <v>80</v>
      </c>
    </row>
    <row r="174" spans="1:65" s="13" customFormat="1" ht="11.25">
      <c r="B174" s="199"/>
      <c r="C174" s="200"/>
      <c r="D174" s="197" t="s">
        <v>148</v>
      </c>
      <c r="E174" s="200"/>
      <c r="F174" s="202" t="s">
        <v>251</v>
      </c>
      <c r="G174" s="200"/>
      <c r="H174" s="203">
        <v>122.086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148</v>
      </c>
      <c r="AU174" s="209" t="s">
        <v>80</v>
      </c>
      <c r="AV174" s="13" t="s">
        <v>80</v>
      </c>
      <c r="AW174" s="13" t="s">
        <v>4</v>
      </c>
      <c r="AX174" s="13" t="s">
        <v>78</v>
      </c>
      <c r="AY174" s="209" t="s">
        <v>135</v>
      </c>
    </row>
    <row r="175" spans="1:65" s="2" customFormat="1" ht="44.25" customHeight="1">
      <c r="A175" s="35"/>
      <c r="B175" s="36"/>
      <c r="C175" s="179" t="s">
        <v>252</v>
      </c>
      <c r="D175" s="179" t="s">
        <v>137</v>
      </c>
      <c r="E175" s="180" t="s">
        <v>253</v>
      </c>
      <c r="F175" s="181" t="s">
        <v>254</v>
      </c>
      <c r="G175" s="182" t="s">
        <v>187</v>
      </c>
      <c r="H175" s="183">
        <v>24.5</v>
      </c>
      <c r="I175" s="184"/>
      <c r="J175" s="185">
        <f>ROUND(I175*H175,2)</f>
        <v>0</v>
      </c>
      <c r="K175" s="181" t="s">
        <v>141</v>
      </c>
      <c r="L175" s="40"/>
      <c r="M175" s="186" t="s">
        <v>19</v>
      </c>
      <c r="N175" s="187" t="s">
        <v>42</v>
      </c>
      <c r="O175" s="65"/>
      <c r="P175" s="188">
        <f>O175*H175</f>
        <v>0</v>
      </c>
      <c r="Q175" s="188">
        <v>0</v>
      </c>
      <c r="R175" s="188">
        <f>Q175*H175</f>
        <v>0</v>
      </c>
      <c r="S175" s="188">
        <v>0</v>
      </c>
      <c r="T175" s="18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0" t="s">
        <v>142</v>
      </c>
      <c r="AT175" s="190" t="s">
        <v>137</v>
      </c>
      <c r="AU175" s="190" t="s">
        <v>80</v>
      </c>
      <c r="AY175" s="18" t="s">
        <v>135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8" t="s">
        <v>78</v>
      </c>
      <c r="BK175" s="191">
        <f>ROUND(I175*H175,2)</f>
        <v>0</v>
      </c>
      <c r="BL175" s="18" t="s">
        <v>142</v>
      </c>
      <c r="BM175" s="190" t="s">
        <v>255</v>
      </c>
    </row>
    <row r="176" spans="1:65" s="2" customFormat="1" ht="11.25">
      <c r="A176" s="35"/>
      <c r="B176" s="36"/>
      <c r="C176" s="37"/>
      <c r="D176" s="192" t="s">
        <v>144</v>
      </c>
      <c r="E176" s="37"/>
      <c r="F176" s="193" t="s">
        <v>256</v>
      </c>
      <c r="G176" s="37"/>
      <c r="H176" s="37"/>
      <c r="I176" s="194"/>
      <c r="J176" s="37"/>
      <c r="K176" s="37"/>
      <c r="L176" s="40"/>
      <c r="M176" s="195"/>
      <c r="N176" s="19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144</v>
      </c>
      <c r="AU176" s="18" t="s">
        <v>80</v>
      </c>
    </row>
    <row r="177" spans="1:65" s="13" customFormat="1" ht="11.25">
      <c r="B177" s="199"/>
      <c r="C177" s="200"/>
      <c r="D177" s="197" t="s">
        <v>148</v>
      </c>
      <c r="E177" s="201" t="s">
        <v>19</v>
      </c>
      <c r="F177" s="202" t="s">
        <v>257</v>
      </c>
      <c r="G177" s="200"/>
      <c r="H177" s="203">
        <v>21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148</v>
      </c>
      <c r="AU177" s="209" t="s">
        <v>80</v>
      </c>
      <c r="AV177" s="13" t="s">
        <v>80</v>
      </c>
      <c r="AW177" s="13" t="s">
        <v>33</v>
      </c>
      <c r="AX177" s="13" t="s">
        <v>71</v>
      </c>
      <c r="AY177" s="209" t="s">
        <v>135</v>
      </c>
    </row>
    <row r="178" spans="1:65" s="13" customFormat="1" ht="22.5">
      <c r="B178" s="199"/>
      <c r="C178" s="200"/>
      <c r="D178" s="197" t="s">
        <v>148</v>
      </c>
      <c r="E178" s="201" t="s">
        <v>19</v>
      </c>
      <c r="F178" s="202" t="s">
        <v>258</v>
      </c>
      <c r="G178" s="200"/>
      <c r="H178" s="203">
        <v>3.5</v>
      </c>
      <c r="I178" s="204"/>
      <c r="J178" s="200"/>
      <c r="K178" s="200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148</v>
      </c>
      <c r="AU178" s="209" t="s">
        <v>80</v>
      </c>
      <c r="AV178" s="13" t="s">
        <v>80</v>
      </c>
      <c r="AW178" s="13" t="s">
        <v>33</v>
      </c>
      <c r="AX178" s="13" t="s">
        <v>71</v>
      </c>
      <c r="AY178" s="209" t="s">
        <v>135</v>
      </c>
    </row>
    <row r="179" spans="1:65" s="14" customFormat="1" ht="11.25">
      <c r="B179" s="210"/>
      <c r="C179" s="211"/>
      <c r="D179" s="197" t="s">
        <v>148</v>
      </c>
      <c r="E179" s="212" t="s">
        <v>19</v>
      </c>
      <c r="F179" s="213" t="s">
        <v>151</v>
      </c>
      <c r="G179" s="211"/>
      <c r="H179" s="214">
        <v>24.5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148</v>
      </c>
      <c r="AU179" s="220" t="s">
        <v>80</v>
      </c>
      <c r="AV179" s="14" t="s">
        <v>142</v>
      </c>
      <c r="AW179" s="14" t="s">
        <v>33</v>
      </c>
      <c r="AX179" s="14" t="s">
        <v>78</v>
      </c>
      <c r="AY179" s="220" t="s">
        <v>135</v>
      </c>
    </row>
    <row r="180" spans="1:65" s="2" customFormat="1" ht="16.5" customHeight="1">
      <c r="A180" s="35"/>
      <c r="B180" s="36"/>
      <c r="C180" s="221" t="s">
        <v>259</v>
      </c>
      <c r="D180" s="221" t="s">
        <v>260</v>
      </c>
      <c r="E180" s="222" t="s">
        <v>261</v>
      </c>
      <c r="F180" s="223" t="s">
        <v>262</v>
      </c>
      <c r="G180" s="224" t="s">
        <v>247</v>
      </c>
      <c r="H180" s="225">
        <v>46.55</v>
      </c>
      <c r="I180" s="226"/>
      <c r="J180" s="227">
        <f>ROUND(I180*H180,2)</f>
        <v>0</v>
      </c>
      <c r="K180" s="223" t="s">
        <v>141</v>
      </c>
      <c r="L180" s="228"/>
      <c r="M180" s="229" t="s">
        <v>19</v>
      </c>
      <c r="N180" s="230" t="s">
        <v>42</v>
      </c>
      <c r="O180" s="65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0" t="s">
        <v>184</v>
      </c>
      <c r="AT180" s="190" t="s">
        <v>260</v>
      </c>
      <c r="AU180" s="190" t="s">
        <v>80</v>
      </c>
      <c r="AY180" s="18" t="s">
        <v>135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78</v>
      </c>
      <c r="BK180" s="191">
        <f>ROUND(I180*H180,2)</f>
        <v>0</v>
      </c>
      <c r="BL180" s="18" t="s">
        <v>142</v>
      </c>
      <c r="BM180" s="190" t="s">
        <v>263</v>
      </c>
    </row>
    <row r="181" spans="1:65" s="2" customFormat="1" ht="19.5">
      <c r="A181" s="35"/>
      <c r="B181" s="36"/>
      <c r="C181" s="37"/>
      <c r="D181" s="197" t="s">
        <v>146</v>
      </c>
      <c r="E181" s="37"/>
      <c r="F181" s="198" t="s">
        <v>250</v>
      </c>
      <c r="G181" s="37"/>
      <c r="H181" s="37"/>
      <c r="I181" s="194"/>
      <c r="J181" s="37"/>
      <c r="K181" s="37"/>
      <c r="L181" s="40"/>
      <c r="M181" s="195"/>
      <c r="N181" s="196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146</v>
      </c>
      <c r="AU181" s="18" t="s">
        <v>80</v>
      </c>
    </row>
    <row r="182" spans="1:65" s="13" customFormat="1" ht="11.25">
      <c r="B182" s="199"/>
      <c r="C182" s="200"/>
      <c r="D182" s="197" t="s">
        <v>148</v>
      </c>
      <c r="E182" s="200"/>
      <c r="F182" s="202" t="s">
        <v>264</v>
      </c>
      <c r="G182" s="200"/>
      <c r="H182" s="203">
        <v>46.55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148</v>
      </c>
      <c r="AU182" s="209" t="s">
        <v>80</v>
      </c>
      <c r="AV182" s="13" t="s">
        <v>80</v>
      </c>
      <c r="AW182" s="13" t="s">
        <v>4</v>
      </c>
      <c r="AX182" s="13" t="s">
        <v>78</v>
      </c>
      <c r="AY182" s="209" t="s">
        <v>135</v>
      </c>
    </row>
    <row r="183" spans="1:65" s="2" customFormat="1" ht="44.25" customHeight="1">
      <c r="A183" s="35"/>
      <c r="B183" s="36"/>
      <c r="C183" s="179" t="s">
        <v>7</v>
      </c>
      <c r="D183" s="179" t="s">
        <v>137</v>
      </c>
      <c r="E183" s="180" t="s">
        <v>265</v>
      </c>
      <c r="F183" s="181" t="s">
        <v>266</v>
      </c>
      <c r="G183" s="182" t="s">
        <v>187</v>
      </c>
      <c r="H183" s="183">
        <v>7.4</v>
      </c>
      <c r="I183" s="184"/>
      <c r="J183" s="185">
        <f>ROUND(I183*H183,2)</f>
        <v>0</v>
      </c>
      <c r="K183" s="181" t="s">
        <v>141</v>
      </c>
      <c r="L183" s="40"/>
      <c r="M183" s="186" t="s">
        <v>19</v>
      </c>
      <c r="N183" s="187" t="s">
        <v>42</v>
      </c>
      <c r="O183" s="65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0" t="s">
        <v>142</v>
      </c>
      <c r="AT183" s="190" t="s">
        <v>137</v>
      </c>
      <c r="AU183" s="190" t="s">
        <v>80</v>
      </c>
      <c r="AY183" s="18" t="s">
        <v>135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8" t="s">
        <v>78</v>
      </c>
      <c r="BK183" s="191">
        <f>ROUND(I183*H183,2)</f>
        <v>0</v>
      </c>
      <c r="BL183" s="18" t="s">
        <v>142</v>
      </c>
      <c r="BM183" s="190" t="s">
        <v>267</v>
      </c>
    </row>
    <row r="184" spans="1:65" s="2" customFormat="1" ht="11.25">
      <c r="A184" s="35"/>
      <c r="B184" s="36"/>
      <c r="C184" s="37"/>
      <c r="D184" s="192" t="s">
        <v>144</v>
      </c>
      <c r="E184" s="37"/>
      <c r="F184" s="193" t="s">
        <v>268</v>
      </c>
      <c r="G184" s="37"/>
      <c r="H184" s="37"/>
      <c r="I184" s="194"/>
      <c r="J184" s="37"/>
      <c r="K184" s="37"/>
      <c r="L184" s="40"/>
      <c r="M184" s="195"/>
      <c r="N184" s="196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144</v>
      </c>
      <c r="AU184" s="18" t="s">
        <v>80</v>
      </c>
    </row>
    <row r="185" spans="1:65" s="13" customFormat="1" ht="11.25">
      <c r="B185" s="199"/>
      <c r="C185" s="200"/>
      <c r="D185" s="197" t="s">
        <v>148</v>
      </c>
      <c r="E185" s="201" t="s">
        <v>19</v>
      </c>
      <c r="F185" s="202" t="s">
        <v>194</v>
      </c>
      <c r="G185" s="200"/>
      <c r="H185" s="203">
        <v>2</v>
      </c>
      <c r="I185" s="204"/>
      <c r="J185" s="200"/>
      <c r="K185" s="200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148</v>
      </c>
      <c r="AU185" s="209" t="s">
        <v>80</v>
      </c>
      <c r="AV185" s="13" t="s">
        <v>80</v>
      </c>
      <c r="AW185" s="13" t="s">
        <v>33</v>
      </c>
      <c r="AX185" s="13" t="s">
        <v>71</v>
      </c>
      <c r="AY185" s="209" t="s">
        <v>135</v>
      </c>
    </row>
    <row r="186" spans="1:65" s="13" customFormat="1" ht="11.25">
      <c r="B186" s="199"/>
      <c r="C186" s="200"/>
      <c r="D186" s="197" t="s">
        <v>148</v>
      </c>
      <c r="E186" s="201" t="s">
        <v>19</v>
      </c>
      <c r="F186" s="202" t="s">
        <v>195</v>
      </c>
      <c r="G186" s="200"/>
      <c r="H186" s="203">
        <v>5.4</v>
      </c>
      <c r="I186" s="204"/>
      <c r="J186" s="200"/>
      <c r="K186" s="200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148</v>
      </c>
      <c r="AU186" s="209" t="s">
        <v>80</v>
      </c>
      <c r="AV186" s="13" t="s">
        <v>80</v>
      </c>
      <c r="AW186" s="13" t="s">
        <v>33</v>
      </c>
      <c r="AX186" s="13" t="s">
        <v>71</v>
      </c>
      <c r="AY186" s="209" t="s">
        <v>135</v>
      </c>
    </row>
    <row r="187" spans="1:65" s="14" customFormat="1" ht="11.25">
      <c r="B187" s="210"/>
      <c r="C187" s="211"/>
      <c r="D187" s="197" t="s">
        <v>148</v>
      </c>
      <c r="E187" s="212" t="s">
        <v>19</v>
      </c>
      <c r="F187" s="213" t="s">
        <v>151</v>
      </c>
      <c r="G187" s="211"/>
      <c r="H187" s="214">
        <v>7.4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148</v>
      </c>
      <c r="AU187" s="220" t="s">
        <v>80</v>
      </c>
      <c r="AV187" s="14" t="s">
        <v>142</v>
      </c>
      <c r="AW187" s="14" t="s">
        <v>33</v>
      </c>
      <c r="AX187" s="14" t="s">
        <v>78</v>
      </c>
      <c r="AY187" s="220" t="s">
        <v>135</v>
      </c>
    </row>
    <row r="188" spans="1:65" s="2" customFormat="1" ht="16.5" customHeight="1">
      <c r="A188" s="35"/>
      <c r="B188" s="36"/>
      <c r="C188" s="221" t="s">
        <v>269</v>
      </c>
      <c r="D188" s="221" t="s">
        <v>260</v>
      </c>
      <c r="E188" s="222" t="s">
        <v>270</v>
      </c>
      <c r="F188" s="223" t="s">
        <v>271</v>
      </c>
      <c r="G188" s="224" t="s">
        <v>247</v>
      </c>
      <c r="H188" s="225">
        <v>14.06</v>
      </c>
      <c r="I188" s="226"/>
      <c r="J188" s="227">
        <f>ROUND(I188*H188,2)</f>
        <v>0</v>
      </c>
      <c r="K188" s="223" t="s">
        <v>272</v>
      </c>
      <c r="L188" s="228"/>
      <c r="M188" s="229" t="s">
        <v>19</v>
      </c>
      <c r="N188" s="230" t="s">
        <v>42</v>
      </c>
      <c r="O188" s="65"/>
      <c r="P188" s="188">
        <f>O188*H188</f>
        <v>0</v>
      </c>
      <c r="Q188" s="188">
        <v>1</v>
      </c>
      <c r="R188" s="188">
        <f>Q188*H188</f>
        <v>14.06</v>
      </c>
      <c r="S188" s="188">
        <v>0</v>
      </c>
      <c r="T188" s="18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0" t="s">
        <v>184</v>
      </c>
      <c r="AT188" s="190" t="s">
        <v>260</v>
      </c>
      <c r="AU188" s="190" t="s">
        <v>80</v>
      </c>
      <c r="AY188" s="18" t="s">
        <v>135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8" t="s">
        <v>78</v>
      </c>
      <c r="BK188" s="191">
        <f>ROUND(I188*H188,2)</f>
        <v>0</v>
      </c>
      <c r="BL188" s="18" t="s">
        <v>142</v>
      </c>
      <c r="BM188" s="190" t="s">
        <v>273</v>
      </c>
    </row>
    <row r="189" spans="1:65" s="2" customFormat="1" ht="19.5">
      <c r="A189" s="35"/>
      <c r="B189" s="36"/>
      <c r="C189" s="37"/>
      <c r="D189" s="197" t="s">
        <v>146</v>
      </c>
      <c r="E189" s="37"/>
      <c r="F189" s="198" t="s">
        <v>250</v>
      </c>
      <c r="G189" s="37"/>
      <c r="H189" s="37"/>
      <c r="I189" s="194"/>
      <c r="J189" s="37"/>
      <c r="K189" s="37"/>
      <c r="L189" s="40"/>
      <c r="M189" s="195"/>
      <c r="N189" s="196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146</v>
      </c>
      <c r="AU189" s="18" t="s">
        <v>80</v>
      </c>
    </row>
    <row r="190" spans="1:65" s="13" customFormat="1" ht="11.25">
      <c r="B190" s="199"/>
      <c r="C190" s="200"/>
      <c r="D190" s="197" t="s">
        <v>148</v>
      </c>
      <c r="E190" s="200"/>
      <c r="F190" s="202" t="s">
        <v>274</v>
      </c>
      <c r="G190" s="200"/>
      <c r="H190" s="203">
        <v>14.06</v>
      </c>
      <c r="I190" s="204"/>
      <c r="J190" s="200"/>
      <c r="K190" s="200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148</v>
      </c>
      <c r="AU190" s="209" t="s">
        <v>80</v>
      </c>
      <c r="AV190" s="13" t="s">
        <v>80</v>
      </c>
      <c r="AW190" s="13" t="s">
        <v>4</v>
      </c>
      <c r="AX190" s="13" t="s">
        <v>78</v>
      </c>
      <c r="AY190" s="209" t="s">
        <v>135</v>
      </c>
    </row>
    <row r="191" spans="1:65" s="2" customFormat="1" ht="37.9" customHeight="1">
      <c r="A191" s="35"/>
      <c r="B191" s="36"/>
      <c r="C191" s="179" t="s">
        <v>275</v>
      </c>
      <c r="D191" s="179" t="s">
        <v>137</v>
      </c>
      <c r="E191" s="180" t="s">
        <v>276</v>
      </c>
      <c r="F191" s="181" t="s">
        <v>277</v>
      </c>
      <c r="G191" s="182" t="s">
        <v>140</v>
      </c>
      <c r="H191" s="183">
        <v>20</v>
      </c>
      <c r="I191" s="184"/>
      <c r="J191" s="185">
        <f>ROUND(I191*H191,2)</f>
        <v>0</v>
      </c>
      <c r="K191" s="181" t="s">
        <v>141</v>
      </c>
      <c r="L191" s="40"/>
      <c r="M191" s="186" t="s">
        <v>19</v>
      </c>
      <c r="N191" s="187" t="s">
        <v>42</v>
      </c>
      <c r="O191" s="65"/>
      <c r="P191" s="188">
        <f>O191*H191</f>
        <v>0</v>
      </c>
      <c r="Q191" s="188">
        <v>0</v>
      </c>
      <c r="R191" s="188">
        <f>Q191*H191</f>
        <v>0</v>
      </c>
      <c r="S191" s="188">
        <v>0</v>
      </c>
      <c r="T191" s="18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0" t="s">
        <v>142</v>
      </c>
      <c r="AT191" s="190" t="s">
        <v>137</v>
      </c>
      <c r="AU191" s="190" t="s">
        <v>80</v>
      </c>
      <c r="AY191" s="18" t="s">
        <v>135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8" t="s">
        <v>78</v>
      </c>
      <c r="BK191" s="191">
        <f>ROUND(I191*H191,2)</f>
        <v>0</v>
      </c>
      <c r="BL191" s="18" t="s">
        <v>142</v>
      </c>
      <c r="BM191" s="190" t="s">
        <v>278</v>
      </c>
    </row>
    <row r="192" spans="1:65" s="2" customFormat="1" ht="11.25">
      <c r="A192" s="35"/>
      <c r="B192" s="36"/>
      <c r="C192" s="37"/>
      <c r="D192" s="192" t="s">
        <v>144</v>
      </c>
      <c r="E192" s="37"/>
      <c r="F192" s="193" t="s">
        <v>279</v>
      </c>
      <c r="G192" s="37"/>
      <c r="H192" s="37"/>
      <c r="I192" s="194"/>
      <c r="J192" s="37"/>
      <c r="K192" s="37"/>
      <c r="L192" s="40"/>
      <c r="M192" s="195"/>
      <c r="N192" s="196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144</v>
      </c>
      <c r="AU192" s="18" t="s">
        <v>80</v>
      </c>
    </row>
    <row r="193" spans="1:65" s="2" customFormat="1" ht="37.9" customHeight="1">
      <c r="A193" s="35"/>
      <c r="B193" s="36"/>
      <c r="C193" s="179" t="s">
        <v>280</v>
      </c>
      <c r="D193" s="179" t="s">
        <v>137</v>
      </c>
      <c r="E193" s="180" t="s">
        <v>281</v>
      </c>
      <c r="F193" s="181" t="s">
        <v>282</v>
      </c>
      <c r="G193" s="182" t="s">
        <v>140</v>
      </c>
      <c r="H193" s="183">
        <v>245</v>
      </c>
      <c r="I193" s="184"/>
      <c r="J193" s="185">
        <f>ROUND(I193*H193,2)</f>
        <v>0</v>
      </c>
      <c r="K193" s="181" t="s">
        <v>141</v>
      </c>
      <c r="L193" s="40"/>
      <c r="M193" s="186" t="s">
        <v>19</v>
      </c>
      <c r="N193" s="187" t="s">
        <v>42</v>
      </c>
      <c r="O193" s="65"/>
      <c r="P193" s="188">
        <f>O193*H193</f>
        <v>0</v>
      </c>
      <c r="Q193" s="188">
        <v>0</v>
      </c>
      <c r="R193" s="188">
        <f>Q193*H193</f>
        <v>0</v>
      </c>
      <c r="S193" s="188">
        <v>0</v>
      </c>
      <c r="T193" s="18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0" t="s">
        <v>142</v>
      </c>
      <c r="AT193" s="190" t="s">
        <v>137</v>
      </c>
      <c r="AU193" s="190" t="s">
        <v>80</v>
      </c>
      <c r="AY193" s="18" t="s">
        <v>135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8" t="s">
        <v>78</v>
      </c>
      <c r="BK193" s="191">
        <f>ROUND(I193*H193,2)</f>
        <v>0</v>
      </c>
      <c r="BL193" s="18" t="s">
        <v>142</v>
      </c>
      <c r="BM193" s="190" t="s">
        <v>283</v>
      </c>
    </row>
    <row r="194" spans="1:65" s="2" customFormat="1" ht="11.25">
      <c r="A194" s="35"/>
      <c r="B194" s="36"/>
      <c r="C194" s="37"/>
      <c r="D194" s="192" t="s">
        <v>144</v>
      </c>
      <c r="E194" s="37"/>
      <c r="F194" s="193" t="s">
        <v>284</v>
      </c>
      <c r="G194" s="37"/>
      <c r="H194" s="37"/>
      <c r="I194" s="194"/>
      <c r="J194" s="37"/>
      <c r="K194" s="37"/>
      <c r="L194" s="40"/>
      <c r="M194" s="195"/>
      <c r="N194" s="196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144</v>
      </c>
      <c r="AU194" s="18" t="s">
        <v>80</v>
      </c>
    </row>
    <row r="195" spans="1:65" s="2" customFormat="1" ht="16.5" customHeight="1">
      <c r="A195" s="35"/>
      <c r="B195" s="36"/>
      <c r="C195" s="221" t="s">
        <v>285</v>
      </c>
      <c r="D195" s="221" t="s">
        <v>260</v>
      </c>
      <c r="E195" s="222" t="s">
        <v>286</v>
      </c>
      <c r="F195" s="223" t="s">
        <v>287</v>
      </c>
      <c r="G195" s="224" t="s">
        <v>288</v>
      </c>
      <c r="H195" s="225">
        <v>12.25</v>
      </c>
      <c r="I195" s="226"/>
      <c r="J195" s="227">
        <f>ROUND(I195*H195,2)</f>
        <v>0</v>
      </c>
      <c r="K195" s="223" t="s">
        <v>141</v>
      </c>
      <c r="L195" s="228"/>
      <c r="M195" s="229" t="s">
        <v>19</v>
      </c>
      <c r="N195" s="230" t="s">
        <v>42</v>
      </c>
      <c r="O195" s="65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0" t="s">
        <v>184</v>
      </c>
      <c r="AT195" s="190" t="s">
        <v>260</v>
      </c>
      <c r="AU195" s="190" t="s">
        <v>80</v>
      </c>
      <c r="AY195" s="18" t="s">
        <v>135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78</v>
      </c>
      <c r="BK195" s="191">
        <f>ROUND(I195*H195,2)</f>
        <v>0</v>
      </c>
      <c r="BL195" s="18" t="s">
        <v>142</v>
      </c>
      <c r="BM195" s="190" t="s">
        <v>289</v>
      </c>
    </row>
    <row r="196" spans="1:65" s="13" customFormat="1" ht="11.25">
      <c r="B196" s="199"/>
      <c r="C196" s="200"/>
      <c r="D196" s="197" t="s">
        <v>148</v>
      </c>
      <c r="E196" s="200"/>
      <c r="F196" s="202" t="s">
        <v>290</v>
      </c>
      <c r="G196" s="200"/>
      <c r="H196" s="203">
        <v>12.25</v>
      </c>
      <c r="I196" s="204"/>
      <c r="J196" s="200"/>
      <c r="K196" s="200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148</v>
      </c>
      <c r="AU196" s="209" t="s">
        <v>80</v>
      </c>
      <c r="AV196" s="13" t="s">
        <v>80</v>
      </c>
      <c r="AW196" s="13" t="s">
        <v>4</v>
      </c>
      <c r="AX196" s="13" t="s">
        <v>78</v>
      </c>
      <c r="AY196" s="209" t="s">
        <v>135</v>
      </c>
    </row>
    <row r="197" spans="1:65" s="2" customFormat="1" ht="33" customHeight="1">
      <c r="A197" s="35"/>
      <c r="B197" s="36"/>
      <c r="C197" s="179" t="s">
        <v>291</v>
      </c>
      <c r="D197" s="179" t="s">
        <v>137</v>
      </c>
      <c r="E197" s="180" t="s">
        <v>292</v>
      </c>
      <c r="F197" s="181" t="s">
        <v>293</v>
      </c>
      <c r="G197" s="182" t="s">
        <v>140</v>
      </c>
      <c r="H197" s="183">
        <v>215</v>
      </c>
      <c r="I197" s="184"/>
      <c r="J197" s="185">
        <f>ROUND(I197*H197,2)</f>
        <v>0</v>
      </c>
      <c r="K197" s="181" t="s">
        <v>141</v>
      </c>
      <c r="L197" s="40"/>
      <c r="M197" s="186" t="s">
        <v>19</v>
      </c>
      <c r="N197" s="187" t="s">
        <v>42</v>
      </c>
      <c r="O197" s="65"/>
      <c r="P197" s="188">
        <f>O197*H197</f>
        <v>0</v>
      </c>
      <c r="Q197" s="188">
        <v>0</v>
      </c>
      <c r="R197" s="188">
        <f>Q197*H197</f>
        <v>0</v>
      </c>
      <c r="S197" s="188">
        <v>0</v>
      </c>
      <c r="T197" s="18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0" t="s">
        <v>142</v>
      </c>
      <c r="AT197" s="190" t="s">
        <v>137</v>
      </c>
      <c r="AU197" s="190" t="s">
        <v>80</v>
      </c>
      <c r="AY197" s="18" t="s">
        <v>135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8" t="s">
        <v>78</v>
      </c>
      <c r="BK197" s="191">
        <f>ROUND(I197*H197,2)</f>
        <v>0</v>
      </c>
      <c r="BL197" s="18" t="s">
        <v>142</v>
      </c>
      <c r="BM197" s="190" t="s">
        <v>294</v>
      </c>
    </row>
    <row r="198" spans="1:65" s="2" customFormat="1" ht="11.25">
      <c r="A198" s="35"/>
      <c r="B198" s="36"/>
      <c r="C198" s="37"/>
      <c r="D198" s="192" t="s">
        <v>144</v>
      </c>
      <c r="E198" s="37"/>
      <c r="F198" s="193" t="s">
        <v>295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144</v>
      </c>
      <c r="AU198" s="18" t="s">
        <v>80</v>
      </c>
    </row>
    <row r="199" spans="1:65" s="13" customFormat="1" ht="11.25">
      <c r="B199" s="199"/>
      <c r="C199" s="200"/>
      <c r="D199" s="197" t="s">
        <v>148</v>
      </c>
      <c r="E199" s="201" t="s">
        <v>19</v>
      </c>
      <c r="F199" s="202" t="s">
        <v>296</v>
      </c>
      <c r="G199" s="200"/>
      <c r="H199" s="203">
        <v>215</v>
      </c>
      <c r="I199" s="204"/>
      <c r="J199" s="200"/>
      <c r="K199" s="200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148</v>
      </c>
      <c r="AU199" s="209" t="s">
        <v>80</v>
      </c>
      <c r="AV199" s="13" t="s">
        <v>80</v>
      </c>
      <c r="AW199" s="13" t="s">
        <v>33</v>
      </c>
      <c r="AX199" s="13" t="s">
        <v>78</v>
      </c>
      <c r="AY199" s="209" t="s">
        <v>135</v>
      </c>
    </row>
    <row r="200" spans="1:65" s="2" customFormat="1" ht="37.9" customHeight="1">
      <c r="A200" s="35"/>
      <c r="B200" s="36"/>
      <c r="C200" s="179" t="s">
        <v>297</v>
      </c>
      <c r="D200" s="179" t="s">
        <v>137</v>
      </c>
      <c r="E200" s="180" t="s">
        <v>298</v>
      </c>
      <c r="F200" s="181" t="s">
        <v>299</v>
      </c>
      <c r="G200" s="182" t="s">
        <v>140</v>
      </c>
      <c r="H200" s="183">
        <v>245</v>
      </c>
      <c r="I200" s="184"/>
      <c r="J200" s="185">
        <f>ROUND(I200*H200,2)</f>
        <v>0</v>
      </c>
      <c r="K200" s="181" t="s">
        <v>141</v>
      </c>
      <c r="L200" s="40"/>
      <c r="M200" s="186" t="s">
        <v>19</v>
      </c>
      <c r="N200" s="187" t="s">
        <v>42</v>
      </c>
      <c r="O200" s="65"/>
      <c r="P200" s="188">
        <f>O200*H200</f>
        <v>0</v>
      </c>
      <c r="Q200" s="188">
        <v>0</v>
      </c>
      <c r="R200" s="188">
        <f>Q200*H200</f>
        <v>0</v>
      </c>
      <c r="S200" s="188">
        <v>0</v>
      </c>
      <c r="T200" s="18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0" t="s">
        <v>142</v>
      </c>
      <c r="AT200" s="190" t="s">
        <v>137</v>
      </c>
      <c r="AU200" s="190" t="s">
        <v>80</v>
      </c>
      <c r="AY200" s="18" t="s">
        <v>135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78</v>
      </c>
      <c r="BK200" s="191">
        <f>ROUND(I200*H200,2)</f>
        <v>0</v>
      </c>
      <c r="BL200" s="18" t="s">
        <v>142</v>
      </c>
      <c r="BM200" s="190" t="s">
        <v>300</v>
      </c>
    </row>
    <row r="201" spans="1:65" s="2" customFormat="1" ht="11.25">
      <c r="A201" s="35"/>
      <c r="B201" s="36"/>
      <c r="C201" s="37"/>
      <c r="D201" s="192" t="s">
        <v>144</v>
      </c>
      <c r="E201" s="37"/>
      <c r="F201" s="193" t="s">
        <v>301</v>
      </c>
      <c r="G201" s="37"/>
      <c r="H201" s="37"/>
      <c r="I201" s="194"/>
      <c r="J201" s="37"/>
      <c r="K201" s="37"/>
      <c r="L201" s="40"/>
      <c r="M201" s="195"/>
      <c r="N201" s="196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144</v>
      </c>
      <c r="AU201" s="18" t="s">
        <v>80</v>
      </c>
    </row>
    <row r="202" spans="1:65" s="2" customFormat="1" ht="16.5" customHeight="1">
      <c r="A202" s="35"/>
      <c r="B202" s="36"/>
      <c r="C202" s="221" t="s">
        <v>302</v>
      </c>
      <c r="D202" s="221" t="s">
        <v>260</v>
      </c>
      <c r="E202" s="222" t="s">
        <v>303</v>
      </c>
      <c r="F202" s="223" t="s">
        <v>304</v>
      </c>
      <c r="G202" s="224" t="s">
        <v>187</v>
      </c>
      <c r="H202" s="225">
        <v>12.494999999999999</v>
      </c>
      <c r="I202" s="226"/>
      <c r="J202" s="227">
        <f>ROUND(I202*H202,2)</f>
        <v>0</v>
      </c>
      <c r="K202" s="223" t="s">
        <v>141</v>
      </c>
      <c r="L202" s="228"/>
      <c r="M202" s="229" t="s">
        <v>19</v>
      </c>
      <c r="N202" s="230" t="s">
        <v>42</v>
      </c>
      <c r="O202" s="65"/>
      <c r="P202" s="188">
        <f>O202*H202</f>
        <v>0</v>
      </c>
      <c r="Q202" s="188">
        <v>0</v>
      </c>
      <c r="R202" s="188">
        <f>Q202*H202</f>
        <v>0</v>
      </c>
      <c r="S202" s="188">
        <v>0</v>
      </c>
      <c r="T202" s="18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0" t="s">
        <v>184</v>
      </c>
      <c r="AT202" s="190" t="s">
        <v>260</v>
      </c>
      <c r="AU202" s="190" t="s">
        <v>80</v>
      </c>
      <c r="AY202" s="18" t="s">
        <v>135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78</v>
      </c>
      <c r="BK202" s="191">
        <f>ROUND(I202*H202,2)</f>
        <v>0</v>
      </c>
      <c r="BL202" s="18" t="s">
        <v>142</v>
      </c>
      <c r="BM202" s="190" t="s">
        <v>305</v>
      </c>
    </row>
    <row r="203" spans="1:65" s="13" customFormat="1" ht="11.25">
      <c r="B203" s="199"/>
      <c r="C203" s="200"/>
      <c r="D203" s="197" t="s">
        <v>148</v>
      </c>
      <c r="E203" s="200"/>
      <c r="F203" s="202" t="s">
        <v>306</v>
      </c>
      <c r="G203" s="200"/>
      <c r="H203" s="203">
        <v>12.494999999999999</v>
      </c>
      <c r="I203" s="204"/>
      <c r="J203" s="200"/>
      <c r="K203" s="200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148</v>
      </c>
      <c r="AU203" s="209" t="s">
        <v>80</v>
      </c>
      <c r="AV203" s="13" t="s">
        <v>80</v>
      </c>
      <c r="AW203" s="13" t="s">
        <v>4</v>
      </c>
      <c r="AX203" s="13" t="s">
        <v>78</v>
      </c>
      <c r="AY203" s="209" t="s">
        <v>135</v>
      </c>
    </row>
    <row r="204" spans="1:65" s="2" customFormat="1" ht="44.25" customHeight="1">
      <c r="A204" s="35"/>
      <c r="B204" s="36"/>
      <c r="C204" s="179" t="s">
        <v>307</v>
      </c>
      <c r="D204" s="179" t="s">
        <v>137</v>
      </c>
      <c r="E204" s="180" t="s">
        <v>308</v>
      </c>
      <c r="F204" s="181" t="s">
        <v>309</v>
      </c>
      <c r="G204" s="182" t="s">
        <v>310</v>
      </c>
      <c r="H204" s="183">
        <v>10</v>
      </c>
      <c r="I204" s="184"/>
      <c r="J204" s="185">
        <f>ROUND(I204*H204,2)</f>
        <v>0</v>
      </c>
      <c r="K204" s="181" t="s">
        <v>141</v>
      </c>
      <c r="L204" s="40"/>
      <c r="M204" s="186" t="s">
        <v>19</v>
      </c>
      <c r="N204" s="187" t="s">
        <v>42</v>
      </c>
      <c r="O204" s="65"/>
      <c r="P204" s="188">
        <f>O204*H204</f>
        <v>0</v>
      </c>
      <c r="Q204" s="188">
        <v>2.1351999999999999E-2</v>
      </c>
      <c r="R204" s="188">
        <f>Q204*H204</f>
        <v>0.21351999999999999</v>
      </c>
      <c r="S204" s="188">
        <v>0</v>
      </c>
      <c r="T204" s="18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0" t="s">
        <v>142</v>
      </c>
      <c r="AT204" s="190" t="s">
        <v>137</v>
      </c>
      <c r="AU204" s="190" t="s">
        <v>80</v>
      </c>
      <c r="AY204" s="18" t="s">
        <v>135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8" t="s">
        <v>78</v>
      </c>
      <c r="BK204" s="191">
        <f>ROUND(I204*H204,2)</f>
        <v>0</v>
      </c>
      <c r="BL204" s="18" t="s">
        <v>142</v>
      </c>
      <c r="BM204" s="190" t="s">
        <v>311</v>
      </c>
    </row>
    <row r="205" spans="1:65" s="2" customFormat="1" ht="11.25">
      <c r="A205" s="35"/>
      <c r="B205" s="36"/>
      <c r="C205" s="37"/>
      <c r="D205" s="192" t="s">
        <v>144</v>
      </c>
      <c r="E205" s="37"/>
      <c r="F205" s="193" t="s">
        <v>312</v>
      </c>
      <c r="G205" s="37"/>
      <c r="H205" s="37"/>
      <c r="I205" s="194"/>
      <c r="J205" s="37"/>
      <c r="K205" s="37"/>
      <c r="L205" s="40"/>
      <c r="M205" s="195"/>
      <c r="N205" s="196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144</v>
      </c>
      <c r="AU205" s="18" t="s">
        <v>80</v>
      </c>
    </row>
    <row r="206" spans="1:65" s="13" customFormat="1" ht="11.25">
      <c r="B206" s="199"/>
      <c r="C206" s="200"/>
      <c r="D206" s="197" t="s">
        <v>148</v>
      </c>
      <c r="E206" s="201" t="s">
        <v>19</v>
      </c>
      <c r="F206" s="202" t="s">
        <v>313</v>
      </c>
      <c r="G206" s="200"/>
      <c r="H206" s="203">
        <v>10</v>
      </c>
      <c r="I206" s="204"/>
      <c r="J206" s="200"/>
      <c r="K206" s="200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148</v>
      </c>
      <c r="AU206" s="209" t="s">
        <v>80</v>
      </c>
      <c r="AV206" s="13" t="s">
        <v>80</v>
      </c>
      <c r="AW206" s="13" t="s">
        <v>33</v>
      </c>
      <c r="AX206" s="13" t="s">
        <v>78</v>
      </c>
      <c r="AY206" s="209" t="s">
        <v>135</v>
      </c>
    </row>
    <row r="207" spans="1:65" s="2" customFormat="1" ht="24.2" customHeight="1">
      <c r="A207" s="35"/>
      <c r="B207" s="36"/>
      <c r="C207" s="179" t="s">
        <v>314</v>
      </c>
      <c r="D207" s="179" t="s">
        <v>137</v>
      </c>
      <c r="E207" s="180" t="s">
        <v>315</v>
      </c>
      <c r="F207" s="181" t="s">
        <v>316</v>
      </c>
      <c r="G207" s="182" t="s">
        <v>140</v>
      </c>
      <c r="H207" s="183">
        <v>245</v>
      </c>
      <c r="I207" s="184"/>
      <c r="J207" s="185">
        <f>ROUND(I207*H207,2)</f>
        <v>0</v>
      </c>
      <c r="K207" s="181" t="s">
        <v>141</v>
      </c>
      <c r="L207" s="40"/>
      <c r="M207" s="186" t="s">
        <v>19</v>
      </c>
      <c r="N207" s="187" t="s">
        <v>42</v>
      </c>
      <c r="O207" s="65"/>
      <c r="P207" s="188">
        <f>O207*H207</f>
        <v>0</v>
      </c>
      <c r="Q207" s="188">
        <v>0</v>
      </c>
      <c r="R207" s="188">
        <f>Q207*H207</f>
        <v>0</v>
      </c>
      <c r="S207" s="188">
        <v>0</v>
      </c>
      <c r="T207" s="18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0" t="s">
        <v>142</v>
      </c>
      <c r="AT207" s="190" t="s">
        <v>137</v>
      </c>
      <c r="AU207" s="190" t="s">
        <v>80</v>
      </c>
      <c r="AY207" s="18" t="s">
        <v>135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8" t="s">
        <v>78</v>
      </c>
      <c r="BK207" s="191">
        <f>ROUND(I207*H207,2)</f>
        <v>0</v>
      </c>
      <c r="BL207" s="18" t="s">
        <v>142</v>
      </c>
      <c r="BM207" s="190" t="s">
        <v>317</v>
      </c>
    </row>
    <row r="208" spans="1:65" s="2" customFormat="1" ht="11.25">
      <c r="A208" s="35"/>
      <c r="B208" s="36"/>
      <c r="C208" s="37"/>
      <c r="D208" s="192" t="s">
        <v>144</v>
      </c>
      <c r="E208" s="37"/>
      <c r="F208" s="193" t="s">
        <v>318</v>
      </c>
      <c r="G208" s="37"/>
      <c r="H208" s="37"/>
      <c r="I208" s="194"/>
      <c r="J208" s="37"/>
      <c r="K208" s="37"/>
      <c r="L208" s="40"/>
      <c r="M208" s="195"/>
      <c r="N208" s="196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144</v>
      </c>
      <c r="AU208" s="18" t="s">
        <v>80</v>
      </c>
    </row>
    <row r="209" spans="1:65" s="2" customFormat="1" ht="21.75" customHeight="1">
      <c r="A209" s="35"/>
      <c r="B209" s="36"/>
      <c r="C209" s="179" t="s">
        <v>319</v>
      </c>
      <c r="D209" s="179" t="s">
        <v>137</v>
      </c>
      <c r="E209" s="180" t="s">
        <v>320</v>
      </c>
      <c r="F209" s="181" t="s">
        <v>321</v>
      </c>
      <c r="G209" s="182" t="s">
        <v>140</v>
      </c>
      <c r="H209" s="183">
        <v>245</v>
      </c>
      <c r="I209" s="184"/>
      <c r="J209" s="185">
        <f>ROUND(I209*H209,2)</f>
        <v>0</v>
      </c>
      <c r="K209" s="181" t="s">
        <v>141</v>
      </c>
      <c r="L209" s="40"/>
      <c r="M209" s="186" t="s">
        <v>19</v>
      </c>
      <c r="N209" s="187" t="s">
        <v>42</v>
      </c>
      <c r="O209" s="65"/>
      <c r="P209" s="188">
        <f>O209*H209</f>
        <v>0</v>
      </c>
      <c r="Q209" s="188">
        <v>0</v>
      </c>
      <c r="R209" s="188">
        <f>Q209*H209</f>
        <v>0</v>
      </c>
      <c r="S209" s="188">
        <v>0</v>
      </c>
      <c r="T209" s="18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0" t="s">
        <v>142</v>
      </c>
      <c r="AT209" s="190" t="s">
        <v>137</v>
      </c>
      <c r="AU209" s="190" t="s">
        <v>80</v>
      </c>
      <c r="AY209" s="18" t="s">
        <v>135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8" t="s">
        <v>78</v>
      </c>
      <c r="BK209" s="191">
        <f>ROUND(I209*H209,2)</f>
        <v>0</v>
      </c>
      <c r="BL209" s="18" t="s">
        <v>142</v>
      </c>
      <c r="BM209" s="190" t="s">
        <v>322</v>
      </c>
    </row>
    <row r="210" spans="1:65" s="2" customFormat="1" ht="11.25">
      <c r="A210" s="35"/>
      <c r="B210" s="36"/>
      <c r="C210" s="37"/>
      <c r="D210" s="192" t="s">
        <v>144</v>
      </c>
      <c r="E210" s="37"/>
      <c r="F210" s="193" t="s">
        <v>323</v>
      </c>
      <c r="G210" s="37"/>
      <c r="H210" s="37"/>
      <c r="I210" s="194"/>
      <c r="J210" s="37"/>
      <c r="K210" s="37"/>
      <c r="L210" s="40"/>
      <c r="M210" s="195"/>
      <c r="N210" s="196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144</v>
      </c>
      <c r="AU210" s="18" t="s">
        <v>80</v>
      </c>
    </row>
    <row r="211" spans="1:65" s="12" customFormat="1" ht="22.9" customHeight="1">
      <c r="B211" s="163"/>
      <c r="C211" s="164"/>
      <c r="D211" s="165" t="s">
        <v>70</v>
      </c>
      <c r="E211" s="177" t="s">
        <v>80</v>
      </c>
      <c r="F211" s="177" t="s">
        <v>324</v>
      </c>
      <c r="G211" s="164"/>
      <c r="H211" s="164"/>
      <c r="I211" s="167"/>
      <c r="J211" s="178">
        <f>BK211</f>
        <v>0</v>
      </c>
      <c r="K211" s="164"/>
      <c r="L211" s="169"/>
      <c r="M211" s="170"/>
      <c r="N211" s="171"/>
      <c r="O211" s="171"/>
      <c r="P211" s="172">
        <f>SUM(P212:P231)</f>
        <v>0</v>
      </c>
      <c r="Q211" s="171"/>
      <c r="R211" s="172">
        <f>SUM(R212:R231)</f>
        <v>19.972919895236</v>
      </c>
      <c r="S211" s="171"/>
      <c r="T211" s="173">
        <f>SUM(T212:T231)</f>
        <v>0</v>
      </c>
      <c r="AR211" s="174" t="s">
        <v>78</v>
      </c>
      <c r="AT211" s="175" t="s">
        <v>70</v>
      </c>
      <c r="AU211" s="175" t="s">
        <v>78</v>
      </c>
      <c r="AY211" s="174" t="s">
        <v>135</v>
      </c>
      <c r="BK211" s="176">
        <f>SUM(BK212:BK231)</f>
        <v>0</v>
      </c>
    </row>
    <row r="212" spans="1:65" s="2" customFormat="1" ht="66.75" customHeight="1">
      <c r="A212" s="35"/>
      <c r="B212" s="36"/>
      <c r="C212" s="179" t="s">
        <v>325</v>
      </c>
      <c r="D212" s="179" t="s">
        <v>137</v>
      </c>
      <c r="E212" s="180" t="s">
        <v>326</v>
      </c>
      <c r="F212" s="181" t="s">
        <v>327</v>
      </c>
      <c r="G212" s="182" t="s">
        <v>180</v>
      </c>
      <c r="H212" s="183">
        <v>9</v>
      </c>
      <c r="I212" s="184"/>
      <c r="J212" s="185">
        <f>ROUND(I212*H212,2)</f>
        <v>0</v>
      </c>
      <c r="K212" s="181" t="s">
        <v>141</v>
      </c>
      <c r="L212" s="40"/>
      <c r="M212" s="186" t="s">
        <v>19</v>
      </c>
      <c r="N212" s="187" t="s">
        <v>42</v>
      </c>
      <c r="O212" s="65"/>
      <c r="P212" s="188">
        <f>O212*H212</f>
        <v>0</v>
      </c>
      <c r="Q212" s="188">
        <v>0</v>
      </c>
      <c r="R212" s="188">
        <f>Q212*H212</f>
        <v>0</v>
      </c>
      <c r="S212" s="188">
        <v>0</v>
      </c>
      <c r="T212" s="18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0" t="s">
        <v>142</v>
      </c>
      <c r="AT212" s="190" t="s">
        <v>137</v>
      </c>
      <c r="AU212" s="190" t="s">
        <v>80</v>
      </c>
      <c r="AY212" s="18" t="s">
        <v>135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8" t="s">
        <v>78</v>
      </c>
      <c r="BK212" s="191">
        <f>ROUND(I212*H212,2)</f>
        <v>0</v>
      </c>
      <c r="BL212" s="18" t="s">
        <v>142</v>
      </c>
      <c r="BM212" s="190" t="s">
        <v>328</v>
      </c>
    </row>
    <row r="213" spans="1:65" s="2" customFormat="1" ht="11.25">
      <c r="A213" s="35"/>
      <c r="B213" s="36"/>
      <c r="C213" s="37"/>
      <c r="D213" s="192" t="s">
        <v>144</v>
      </c>
      <c r="E213" s="37"/>
      <c r="F213" s="193" t="s">
        <v>329</v>
      </c>
      <c r="G213" s="37"/>
      <c r="H213" s="37"/>
      <c r="I213" s="194"/>
      <c r="J213" s="37"/>
      <c r="K213" s="37"/>
      <c r="L213" s="40"/>
      <c r="M213" s="195"/>
      <c r="N213" s="196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144</v>
      </c>
      <c r="AU213" s="18" t="s">
        <v>80</v>
      </c>
    </row>
    <row r="214" spans="1:65" s="13" customFormat="1" ht="11.25">
      <c r="B214" s="199"/>
      <c r="C214" s="200"/>
      <c r="D214" s="197" t="s">
        <v>148</v>
      </c>
      <c r="E214" s="201" t="s">
        <v>19</v>
      </c>
      <c r="F214" s="202" t="s">
        <v>330</v>
      </c>
      <c r="G214" s="200"/>
      <c r="H214" s="203">
        <v>9</v>
      </c>
      <c r="I214" s="204"/>
      <c r="J214" s="200"/>
      <c r="K214" s="200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148</v>
      </c>
      <c r="AU214" s="209" t="s">
        <v>80</v>
      </c>
      <c r="AV214" s="13" t="s">
        <v>80</v>
      </c>
      <c r="AW214" s="13" t="s">
        <v>33</v>
      </c>
      <c r="AX214" s="13" t="s">
        <v>78</v>
      </c>
      <c r="AY214" s="209" t="s">
        <v>135</v>
      </c>
    </row>
    <row r="215" spans="1:65" s="2" customFormat="1" ht="24.2" customHeight="1">
      <c r="A215" s="35"/>
      <c r="B215" s="36"/>
      <c r="C215" s="179" t="s">
        <v>331</v>
      </c>
      <c r="D215" s="179" t="s">
        <v>137</v>
      </c>
      <c r="E215" s="180" t="s">
        <v>332</v>
      </c>
      <c r="F215" s="181" t="s">
        <v>333</v>
      </c>
      <c r="G215" s="182" t="s">
        <v>187</v>
      </c>
      <c r="H215" s="183">
        <v>2</v>
      </c>
      <c r="I215" s="184"/>
      <c r="J215" s="185">
        <f>ROUND(I215*H215,2)</f>
        <v>0</v>
      </c>
      <c r="K215" s="181" t="s">
        <v>141</v>
      </c>
      <c r="L215" s="40"/>
      <c r="M215" s="186" t="s">
        <v>19</v>
      </c>
      <c r="N215" s="187" t="s">
        <v>42</v>
      </c>
      <c r="O215" s="65"/>
      <c r="P215" s="188">
        <f>O215*H215</f>
        <v>0</v>
      </c>
      <c r="Q215" s="188">
        <v>2.16</v>
      </c>
      <c r="R215" s="188">
        <f>Q215*H215</f>
        <v>4.32</v>
      </c>
      <c r="S215" s="188">
        <v>0</v>
      </c>
      <c r="T215" s="18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0" t="s">
        <v>142</v>
      </c>
      <c r="AT215" s="190" t="s">
        <v>137</v>
      </c>
      <c r="AU215" s="190" t="s">
        <v>80</v>
      </c>
      <c r="AY215" s="18" t="s">
        <v>135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8" t="s">
        <v>78</v>
      </c>
      <c r="BK215" s="191">
        <f>ROUND(I215*H215,2)</f>
        <v>0</v>
      </c>
      <c r="BL215" s="18" t="s">
        <v>142</v>
      </c>
      <c r="BM215" s="190" t="s">
        <v>334</v>
      </c>
    </row>
    <row r="216" spans="1:65" s="2" customFormat="1" ht="11.25">
      <c r="A216" s="35"/>
      <c r="B216" s="36"/>
      <c r="C216" s="37"/>
      <c r="D216" s="192" t="s">
        <v>144</v>
      </c>
      <c r="E216" s="37"/>
      <c r="F216" s="193" t="s">
        <v>335</v>
      </c>
      <c r="G216" s="37"/>
      <c r="H216" s="37"/>
      <c r="I216" s="194"/>
      <c r="J216" s="37"/>
      <c r="K216" s="37"/>
      <c r="L216" s="40"/>
      <c r="M216" s="195"/>
      <c r="N216" s="196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144</v>
      </c>
      <c r="AU216" s="18" t="s">
        <v>80</v>
      </c>
    </row>
    <row r="217" spans="1:65" s="13" customFormat="1" ht="11.25">
      <c r="B217" s="199"/>
      <c r="C217" s="200"/>
      <c r="D217" s="197" t="s">
        <v>148</v>
      </c>
      <c r="E217" s="201" t="s">
        <v>19</v>
      </c>
      <c r="F217" s="202" t="s">
        <v>336</v>
      </c>
      <c r="G217" s="200"/>
      <c r="H217" s="203">
        <v>2</v>
      </c>
      <c r="I217" s="204"/>
      <c r="J217" s="200"/>
      <c r="K217" s="200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148</v>
      </c>
      <c r="AU217" s="209" t="s">
        <v>80</v>
      </c>
      <c r="AV217" s="13" t="s">
        <v>80</v>
      </c>
      <c r="AW217" s="13" t="s">
        <v>33</v>
      </c>
      <c r="AX217" s="13" t="s">
        <v>78</v>
      </c>
      <c r="AY217" s="209" t="s">
        <v>135</v>
      </c>
    </row>
    <row r="218" spans="1:65" s="2" customFormat="1" ht="24.2" customHeight="1">
      <c r="A218" s="35"/>
      <c r="B218" s="36"/>
      <c r="C218" s="179" t="s">
        <v>337</v>
      </c>
      <c r="D218" s="179" t="s">
        <v>137</v>
      </c>
      <c r="E218" s="180" t="s">
        <v>338</v>
      </c>
      <c r="F218" s="181" t="s">
        <v>339</v>
      </c>
      <c r="G218" s="182" t="s">
        <v>187</v>
      </c>
      <c r="H218" s="183">
        <v>5.0819999999999999</v>
      </c>
      <c r="I218" s="184"/>
      <c r="J218" s="185">
        <f>ROUND(I218*H218,2)</f>
        <v>0</v>
      </c>
      <c r="K218" s="181" t="s">
        <v>141</v>
      </c>
      <c r="L218" s="40"/>
      <c r="M218" s="186" t="s">
        <v>19</v>
      </c>
      <c r="N218" s="187" t="s">
        <v>42</v>
      </c>
      <c r="O218" s="65"/>
      <c r="P218" s="188">
        <f>O218*H218</f>
        <v>0</v>
      </c>
      <c r="Q218" s="188">
        <v>2.5018722040000001</v>
      </c>
      <c r="R218" s="188">
        <f>Q218*H218</f>
        <v>12.714514540728</v>
      </c>
      <c r="S218" s="188">
        <v>0</v>
      </c>
      <c r="T218" s="18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0" t="s">
        <v>142</v>
      </c>
      <c r="AT218" s="190" t="s">
        <v>137</v>
      </c>
      <c r="AU218" s="190" t="s">
        <v>80</v>
      </c>
      <c r="AY218" s="18" t="s">
        <v>135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8" t="s">
        <v>78</v>
      </c>
      <c r="BK218" s="191">
        <f>ROUND(I218*H218,2)</f>
        <v>0</v>
      </c>
      <c r="BL218" s="18" t="s">
        <v>142</v>
      </c>
      <c r="BM218" s="190" t="s">
        <v>340</v>
      </c>
    </row>
    <row r="219" spans="1:65" s="2" customFormat="1" ht="11.25">
      <c r="A219" s="35"/>
      <c r="B219" s="36"/>
      <c r="C219" s="37"/>
      <c r="D219" s="192" t="s">
        <v>144</v>
      </c>
      <c r="E219" s="37"/>
      <c r="F219" s="193" t="s">
        <v>341</v>
      </c>
      <c r="G219" s="37"/>
      <c r="H219" s="37"/>
      <c r="I219" s="194"/>
      <c r="J219" s="37"/>
      <c r="K219" s="37"/>
      <c r="L219" s="40"/>
      <c r="M219" s="195"/>
      <c r="N219" s="196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144</v>
      </c>
      <c r="AU219" s="18" t="s">
        <v>80</v>
      </c>
    </row>
    <row r="220" spans="1:65" s="15" customFormat="1" ht="11.25">
      <c r="B220" s="231"/>
      <c r="C220" s="232"/>
      <c r="D220" s="197" t="s">
        <v>148</v>
      </c>
      <c r="E220" s="233" t="s">
        <v>19</v>
      </c>
      <c r="F220" s="234" t="s">
        <v>342</v>
      </c>
      <c r="G220" s="232"/>
      <c r="H220" s="233" t="s">
        <v>19</v>
      </c>
      <c r="I220" s="235"/>
      <c r="J220" s="232"/>
      <c r="K220" s="232"/>
      <c r="L220" s="236"/>
      <c r="M220" s="237"/>
      <c r="N220" s="238"/>
      <c r="O220" s="238"/>
      <c r="P220" s="238"/>
      <c r="Q220" s="238"/>
      <c r="R220" s="238"/>
      <c r="S220" s="238"/>
      <c r="T220" s="239"/>
      <c r="AT220" s="240" t="s">
        <v>148</v>
      </c>
      <c r="AU220" s="240" t="s">
        <v>80</v>
      </c>
      <c r="AV220" s="15" t="s">
        <v>78</v>
      </c>
      <c r="AW220" s="15" t="s">
        <v>33</v>
      </c>
      <c r="AX220" s="15" t="s">
        <v>71</v>
      </c>
      <c r="AY220" s="240" t="s">
        <v>135</v>
      </c>
    </row>
    <row r="221" spans="1:65" s="13" customFormat="1" ht="11.25">
      <c r="B221" s="199"/>
      <c r="C221" s="200"/>
      <c r="D221" s="197" t="s">
        <v>148</v>
      </c>
      <c r="E221" s="201" t="s">
        <v>19</v>
      </c>
      <c r="F221" s="202" t="s">
        <v>343</v>
      </c>
      <c r="G221" s="200"/>
      <c r="H221" s="203">
        <v>4.2</v>
      </c>
      <c r="I221" s="204"/>
      <c r="J221" s="200"/>
      <c r="K221" s="200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148</v>
      </c>
      <c r="AU221" s="209" t="s">
        <v>80</v>
      </c>
      <c r="AV221" s="13" t="s">
        <v>80</v>
      </c>
      <c r="AW221" s="13" t="s">
        <v>33</v>
      </c>
      <c r="AX221" s="13" t="s">
        <v>71</v>
      </c>
      <c r="AY221" s="209" t="s">
        <v>135</v>
      </c>
    </row>
    <row r="222" spans="1:65" s="13" customFormat="1" ht="11.25">
      <c r="B222" s="199"/>
      <c r="C222" s="200"/>
      <c r="D222" s="197" t="s">
        <v>148</v>
      </c>
      <c r="E222" s="201" t="s">
        <v>19</v>
      </c>
      <c r="F222" s="202" t="s">
        <v>196</v>
      </c>
      <c r="G222" s="200"/>
      <c r="H222" s="203">
        <v>0.64</v>
      </c>
      <c r="I222" s="204"/>
      <c r="J222" s="200"/>
      <c r="K222" s="200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148</v>
      </c>
      <c r="AU222" s="209" t="s">
        <v>80</v>
      </c>
      <c r="AV222" s="13" t="s">
        <v>80</v>
      </c>
      <c r="AW222" s="13" t="s">
        <v>33</v>
      </c>
      <c r="AX222" s="13" t="s">
        <v>71</v>
      </c>
      <c r="AY222" s="209" t="s">
        <v>135</v>
      </c>
    </row>
    <row r="223" spans="1:65" s="14" customFormat="1" ht="11.25">
      <c r="B223" s="210"/>
      <c r="C223" s="211"/>
      <c r="D223" s="197" t="s">
        <v>148</v>
      </c>
      <c r="E223" s="212" t="s">
        <v>19</v>
      </c>
      <c r="F223" s="213" t="s">
        <v>151</v>
      </c>
      <c r="G223" s="211"/>
      <c r="H223" s="214">
        <v>4.84</v>
      </c>
      <c r="I223" s="215"/>
      <c r="J223" s="211"/>
      <c r="K223" s="211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148</v>
      </c>
      <c r="AU223" s="220" t="s">
        <v>80</v>
      </c>
      <c r="AV223" s="14" t="s">
        <v>142</v>
      </c>
      <c r="AW223" s="14" t="s">
        <v>33</v>
      </c>
      <c r="AX223" s="14" t="s">
        <v>78</v>
      </c>
      <c r="AY223" s="220" t="s">
        <v>135</v>
      </c>
    </row>
    <row r="224" spans="1:65" s="13" customFormat="1" ht="11.25">
      <c r="B224" s="199"/>
      <c r="C224" s="200"/>
      <c r="D224" s="197" t="s">
        <v>148</v>
      </c>
      <c r="E224" s="200"/>
      <c r="F224" s="202" t="s">
        <v>344</v>
      </c>
      <c r="G224" s="200"/>
      <c r="H224" s="203">
        <v>5.0819999999999999</v>
      </c>
      <c r="I224" s="204"/>
      <c r="J224" s="200"/>
      <c r="K224" s="200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148</v>
      </c>
      <c r="AU224" s="209" t="s">
        <v>80</v>
      </c>
      <c r="AV224" s="13" t="s">
        <v>80</v>
      </c>
      <c r="AW224" s="13" t="s">
        <v>4</v>
      </c>
      <c r="AX224" s="13" t="s">
        <v>78</v>
      </c>
      <c r="AY224" s="209" t="s">
        <v>135</v>
      </c>
    </row>
    <row r="225" spans="1:65" s="2" customFormat="1" ht="24.2" customHeight="1">
      <c r="A225" s="35"/>
      <c r="B225" s="36"/>
      <c r="C225" s="179" t="s">
        <v>345</v>
      </c>
      <c r="D225" s="179" t="s">
        <v>137</v>
      </c>
      <c r="E225" s="180" t="s">
        <v>346</v>
      </c>
      <c r="F225" s="181" t="s">
        <v>347</v>
      </c>
      <c r="G225" s="182" t="s">
        <v>187</v>
      </c>
      <c r="H225" s="183">
        <v>1.2769999999999999</v>
      </c>
      <c r="I225" s="184"/>
      <c r="J225" s="185">
        <f>ROUND(I225*H225,2)</f>
        <v>0</v>
      </c>
      <c r="K225" s="181" t="s">
        <v>141</v>
      </c>
      <c r="L225" s="40"/>
      <c r="M225" s="186" t="s">
        <v>19</v>
      </c>
      <c r="N225" s="187" t="s">
        <v>42</v>
      </c>
      <c r="O225" s="65"/>
      <c r="P225" s="188">
        <f>O225*H225</f>
        <v>0</v>
      </c>
      <c r="Q225" s="188">
        <v>2.3010222040000001</v>
      </c>
      <c r="R225" s="188">
        <f>Q225*H225</f>
        <v>2.9384053545079998</v>
      </c>
      <c r="S225" s="188">
        <v>0</v>
      </c>
      <c r="T225" s="18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0" t="s">
        <v>142</v>
      </c>
      <c r="AT225" s="190" t="s">
        <v>137</v>
      </c>
      <c r="AU225" s="190" t="s">
        <v>80</v>
      </c>
      <c r="AY225" s="18" t="s">
        <v>135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8" t="s">
        <v>78</v>
      </c>
      <c r="BK225" s="191">
        <f>ROUND(I225*H225,2)</f>
        <v>0</v>
      </c>
      <c r="BL225" s="18" t="s">
        <v>142</v>
      </c>
      <c r="BM225" s="190" t="s">
        <v>348</v>
      </c>
    </row>
    <row r="226" spans="1:65" s="2" customFormat="1" ht="11.25">
      <c r="A226" s="35"/>
      <c r="B226" s="36"/>
      <c r="C226" s="37"/>
      <c r="D226" s="192" t="s">
        <v>144</v>
      </c>
      <c r="E226" s="37"/>
      <c r="F226" s="193" t="s">
        <v>349</v>
      </c>
      <c r="G226" s="37"/>
      <c r="H226" s="37"/>
      <c r="I226" s="194"/>
      <c r="J226" s="37"/>
      <c r="K226" s="37"/>
      <c r="L226" s="40"/>
      <c r="M226" s="195"/>
      <c r="N226" s="196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144</v>
      </c>
      <c r="AU226" s="18" t="s">
        <v>80</v>
      </c>
    </row>
    <row r="227" spans="1:65" s="13" customFormat="1" ht="11.25">
      <c r="B227" s="199"/>
      <c r="C227" s="200"/>
      <c r="D227" s="197" t="s">
        <v>148</v>
      </c>
      <c r="E227" s="201" t="s">
        <v>19</v>
      </c>
      <c r="F227" s="202" t="s">
        <v>191</v>
      </c>
      <c r="G227" s="200"/>
      <c r="H227" s="203">
        <v>0.57599999999999996</v>
      </c>
      <c r="I227" s="204"/>
      <c r="J227" s="200"/>
      <c r="K227" s="200"/>
      <c r="L227" s="205"/>
      <c r="M227" s="206"/>
      <c r="N227" s="207"/>
      <c r="O227" s="207"/>
      <c r="P227" s="207"/>
      <c r="Q227" s="207"/>
      <c r="R227" s="207"/>
      <c r="S227" s="207"/>
      <c r="T227" s="208"/>
      <c r="AT227" s="209" t="s">
        <v>148</v>
      </c>
      <c r="AU227" s="209" t="s">
        <v>80</v>
      </c>
      <c r="AV227" s="13" t="s">
        <v>80</v>
      </c>
      <c r="AW227" s="13" t="s">
        <v>33</v>
      </c>
      <c r="AX227" s="13" t="s">
        <v>71</v>
      </c>
      <c r="AY227" s="209" t="s">
        <v>135</v>
      </c>
    </row>
    <row r="228" spans="1:65" s="13" customFormat="1" ht="11.25">
      <c r="B228" s="199"/>
      <c r="C228" s="200"/>
      <c r="D228" s="197" t="s">
        <v>148</v>
      </c>
      <c r="E228" s="201" t="s">
        <v>19</v>
      </c>
      <c r="F228" s="202" t="s">
        <v>192</v>
      </c>
      <c r="G228" s="200"/>
      <c r="H228" s="203">
        <v>0.128</v>
      </c>
      <c r="I228" s="204"/>
      <c r="J228" s="200"/>
      <c r="K228" s="200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148</v>
      </c>
      <c r="AU228" s="209" t="s">
        <v>80</v>
      </c>
      <c r="AV228" s="13" t="s">
        <v>80</v>
      </c>
      <c r="AW228" s="13" t="s">
        <v>33</v>
      </c>
      <c r="AX228" s="13" t="s">
        <v>71</v>
      </c>
      <c r="AY228" s="209" t="s">
        <v>135</v>
      </c>
    </row>
    <row r="229" spans="1:65" s="13" customFormat="1" ht="11.25">
      <c r="B229" s="199"/>
      <c r="C229" s="200"/>
      <c r="D229" s="197" t="s">
        <v>148</v>
      </c>
      <c r="E229" s="201" t="s">
        <v>19</v>
      </c>
      <c r="F229" s="202" t="s">
        <v>193</v>
      </c>
      <c r="G229" s="200"/>
      <c r="H229" s="203">
        <v>0.51200000000000001</v>
      </c>
      <c r="I229" s="204"/>
      <c r="J229" s="200"/>
      <c r="K229" s="200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148</v>
      </c>
      <c r="AU229" s="209" t="s">
        <v>80</v>
      </c>
      <c r="AV229" s="13" t="s">
        <v>80</v>
      </c>
      <c r="AW229" s="13" t="s">
        <v>33</v>
      </c>
      <c r="AX229" s="13" t="s">
        <v>71</v>
      </c>
      <c r="AY229" s="209" t="s">
        <v>135</v>
      </c>
    </row>
    <row r="230" spans="1:65" s="14" customFormat="1" ht="11.25">
      <c r="B230" s="210"/>
      <c r="C230" s="211"/>
      <c r="D230" s="197" t="s">
        <v>148</v>
      </c>
      <c r="E230" s="212" t="s">
        <v>19</v>
      </c>
      <c r="F230" s="213" t="s">
        <v>151</v>
      </c>
      <c r="G230" s="211"/>
      <c r="H230" s="214">
        <v>1.216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148</v>
      </c>
      <c r="AU230" s="220" t="s">
        <v>80</v>
      </c>
      <c r="AV230" s="14" t="s">
        <v>142</v>
      </c>
      <c r="AW230" s="14" t="s">
        <v>33</v>
      </c>
      <c r="AX230" s="14" t="s">
        <v>78</v>
      </c>
      <c r="AY230" s="220" t="s">
        <v>135</v>
      </c>
    </row>
    <row r="231" spans="1:65" s="13" customFormat="1" ht="11.25">
      <c r="B231" s="199"/>
      <c r="C231" s="200"/>
      <c r="D231" s="197" t="s">
        <v>148</v>
      </c>
      <c r="E231" s="200"/>
      <c r="F231" s="202" t="s">
        <v>350</v>
      </c>
      <c r="G231" s="200"/>
      <c r="H231" s="203">
        <v>1.2769999999999999</v>
      </c>
      <c r="I231" s="204"/>
      <c r="J231" s="200"/>
      <c r="K231" s="200"/>
      <c r="L231" s="205"/>
      <c r="M231" s="206"/>
      <c r="N231" s="207"/>
      <c r="O231" s="207"/>
      <c r="P231" s="207"/>
      <c r="Q231" s="207"/>
      <c r="R231" s="207"/>
      <c r="S231" s="207"/>
      <c r="T231" s="208"/>
      <c r="AT231" s="209" t="s">
        <v>148</v>
      </c>
      <c r="AU231" s="209" t="s">
        <v>80</v>
      </c>
      <c r="AV231" s="13" t="s">
        <v>80</v>
      </c>
      <c r="AW231" s="13" t="s">
        <v>4</v>
      </c>
      <c r="AX231" s="13" t="s">
        <v>78</v>
      </c>
      <c r="AY231" s="209" t="s">
        <v>135</v>
      </c>
    </row>
    <row r="232" spans="1:65" s="12" customFormat="1" ht="22.9" customHeight="1">
      <c r="B232" s="163"/>
      <c r="C232" s="164"/>
      <c r="D232" s="165" t="s">
        <v>70</v>
      </c>
      <c r="E232" s="177" t="s">
        <v>158</v>
      </c>
      <c r="F232" s="177" t="s">
        <v>351</v>
      </c>
      <c r="G232" s="164"/>
      <c r="H232" s="164"/>
      <c r="I232" s="167"/>
      <c r="J232" s="178">
        <f>BK232</f>
        <v>0</v>
      </c>
      <c r="K232" s="164"/>
      <c r="L232" s="169"/>
      <c r="M232" s="170"/>
      <c r="N232" s="171"/>
      <c r="O232" s="171"/>
      <c r="P232" s="172">
        <f>SUM(P233:P246)</f>
        <v>0</v>
      </c>
      <c r="Q232" s="171"/>
      <c r="R232" s="172">
        <f>SUM(R233:R246)</f>
        <v>1.5148671999999999</v>
      </c>
      <c r="S232" s="171"/>
      <c r="T232" s="173">
        <f>SUM(T233:T246)</f>
        <v>0</v>
      </c>
      <c r="AR232" s="174" t="s">
        <v>78</v>
      </c>
      <c r="AT232" s="175" t="s">
        <v>70</v>
      </c>
      <c r="AU232" s="175" t="s">
        <v>78</v>
      </c>
      <c r="AY232" s="174" t="s">
        <v>135</v>
      </c>
      <c r="BK232" s="176">
        <f>SUM(BK233:BK246)</f>
        <v>0</v>
      </c>
    </row>
    <row r="233" spans="1:65" s="2" customFormat="1" ht="24.2" customHeight="1">
      <c r="A233" s="35"/>
      <c r="B233" s="36"/>
      <c r="C233" s="179" t="s">
        <v>352</v>
      </c>
      <c r="D233" s="179" t="s">
        <v>137</v>
      </c>
      <c r="E233" s="180" t="s">
        <v>353</v>
      </c>
      <c r="F233" s="181" t="s">
        <v>354</v>
      </c>
      <c r="G233" s="182" t="s">
        <v>180</v>
      </c>
      <c r="H233" s="183">
        <v>1.92</v>
      </c>
      <c r="I233" s="184"/>
      <c r="J233" s="185">
        <f>ROUND(I233*H233,2)</f>
        <v>0</v>
      </c>
      <c r="K233" s="181" t="s">
        <v>141</v>
      </c>
      <c r="L233" s="40"/>
      <c r="M233" s="186" t="s">
        <v>19</v>
      </c>
      <c r="N233" s="187" t="s">
        <v>42</v>
      </c>
      <c r="O233" s="65"/>
      <c r="P233" s="188">
        <f>O233*H233</f>
        <v>0</v>
      </c>
      <c r="Q233" s="188">
        <v>0.12064</v>
      </c>
      <c r="R233" s="188">
        <f>Q233*H233</f>
        <v>0.2316288</v>
      </c>
      <c r="S233" s="188">
        <v>0</v>
      </c>
      <c r="T233" s="18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0" t="s">
        <v>142</v>
      </c>
      <c r="AT233" s="190" t="s">
        <v>137</v>
      </c>
      <c r="AU233" s="190" t="s">
        <v>80</v>
      </c>
      <c r="AY233" s="18" t="s">
        <v>135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8" t="s">
        <v>78</v>
      </c>
      <c r="BK233" s="191">
        <f>ROUND(I233*H233,2)</f>
        <v>0</v>
      </c>
      <c r="BL233" s="18" t="s">
        <v>142</v>
      </c>
      <c r="BM233" s="190" t="s">
        <v>355</v>
      </c>
    </row>
    <row r="234" spans="1:65" s="2" customFormat="1" ht="11.25">
      <c r="A234" s="35"/>
      <c r="B234" s="36"/>
      <c r="C234" s="37"/>
      <c r="D234" s="192" t="s">
        <v>144</v>
      </c>
      <c r="E234" s="37"/>
      <c r="F234" s="193" t="s">
        <v>356</v>
      </c>
      <c r="G234" s="37"/>
      <c r="H234" s="37"/>
      <c r="I234" s="194"/>
      <c r="J234" s="37"/>
      <c r="K234" s="37"/>
      <c r="L234" s="40"/>
      <c r="M234" s="195"/>
      <c r="N234" s="196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144</v>
      </c>
      <c r="AU234" s="18" t="s">
        <v>80</v>
      </c>
    </row>
    <row r="235" spans="1:65" s="13" customFormat="1" ht="11.25">
      <c r="B235" s="199"/>
      <c r="C235" s="200"/>
      <c r="D235" s="197" t="s">
        <v>148</v>
      </c>
      <c r="E235" s="201" t="s">
        <v>19</v>
      </c>
      <c r="F235" s="202" t="s">
        <v>357</v>
      </c>
      <c r="G235" s="200"/>
      <c r="H235" s="203">
        <v>1.92</v>
      </c>
      <c r="I235" s="204"/>
      <c r="J235" s="200"/>
      <c r="K235" s="200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148</v>
      </c>
      <c r="AU235" s="209" t="s">
        <v>80</v>
      </c>
      <c r="AV235" s="13" t="s">
        <v>80</v>
      </c>
      <c r="AW235" s="13" t="s">
        <v>33</v>
      </c>
      <c r="AX235" s="13" t="s">
        <v>78</v>
      </c>
      <c r="AY235" s="209" t="s">
        <v>135</v>
      </c>
    </row>
    <row r="236" spans="1:65" s="2" customFormat="1" ht="24.2" customHeight="1">
      <c r="A236" s="35"/>
      <c r="B236" s="36"/>
      <c r="C236" s="221" t="s">
        <v>358</v>
      </c>
      <c r="D236" s="221" t="s">
        <v>260</v>
      </c>
      <c r="E236" s="222" t="s">
        <v>359</v>
      </c>
      <c r="F236" s="223" t="s">
        <v>360</v>
      </c>
      <c r="G236" s="224" t="s">
        <v>310</v>
      </c>
      <c r="H236" s="225">
        <v>12</v>
      </c>
      <c r="I236" s="226"/>
      <c r="J236" s="227">
        <f>ROUND(I236*H236,2)</f>
        <v>0</v>
      </c>
      <c r="K236" s="223" t="s">
        <v>141</v>
      </c>
      <c r="L236" s="228"/>
      <c r="M236" s="229" t="s">
        <v>19</v>
      </c>
      <c r="N236" s="230" t="s">
        <v>42</v>
      </c>
      <c r="O236" s="65"/>
      <c r="P236" s="188">
        <f>O236*H236</f>
        <v>0</v>
      </c>
      <c r="Q236" s="188">
        <v>0.03</v>
      </c>
      <c r="R236" s="188">
        <f>Q236*H236</f>
        <v>0.36</v>
      </c>
      <c r="S236" s="188">
        <v>0</v>
      </c>
      <c r="T236" s="18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0" t="s">
        <v>184</v>
      </c>
      <c r="AT236" s="190" t="s">
        <v>260</v>
      </c>
      <c r="AU236" s="190" t="s">
        <v>80</v>
      </c>
      <c r="AY236" s="18" t="s">
        <v>135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8" t="s">
        <v>78</v>
      </c>
      <c r="BK236" s="191">
        <f>ROUND(I236*H236,2)</f>
        <v>0</v>
      </c>
      <c r="BL236" s="18" t="s">
        <v>142</v>
      </c>
      <c r="BM236" s="190" t="s">
        <v>361</v>
      </c>
    </row>
    <row r="237" spans="1:65" s="2" customFormat="1" ht="19.5">
      <c r="A237" s="35"/>
      <c r="B237" s="36"/>
      <c r="C237" s="37"/>
      <c r="D237" s="197" t="s">
        <v>146</v>
      </c>
      <c r="E237" s="37"/>
      <c r="F237" s="198" t="s">
        <v>362</v>
      </c>
      <c r="G237" s="37"/>
      <c r="H237" s="37"/>
      <c r="I237" s="194"/>
      <c r="J237" s="37"/>
      <c r="K237" s="37"/>
      <c r="L237" s="40"/>
      <c r="M237" s="195"/>
      <c r="N237" s="196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146</v>
      </c>
      <c r="AU237" s="18" t="s">
        <v>80</v>
      </c>
    </row>
    <row r="238" spans="1:65" s="2" customFormat="1" ht="33" customHeight="1">
      <c r="A238" s="35"/>
      <c r="B238" s="36"/>
      <c r="C238" s="179" t="s">
        <v>363</v>
      </c>
      <c r="D238" s="179" t="s">
        <v>137</v>
      </c>
      <c r="E238" s="180" t="s">
        <v>364</v>
      </c>
      <c r="F238" s="181" t="s">
        <v>365</v>
      </c>
      <c r="G238" s="182" t="s">
        <v>180</v>
      </c>
      <c r="H238" s="183">
        <v>1.92</v>
      </c>
      <c r="I238" s="184"/>
      <c r="J238" s="185">
        <f>ROUND(I238*H238,2)</f>
        <v>0</v>
      </c>
      <c r="K238" s="181" t="s">
        <v>141</v>
      </c>
      <c r="L238" s="40"/>
      <c r="M238" s="186" t="s">
        <v>19</v>
      </c>
      <c r="N238" s="187" t="s">
        <v>42</v>
      </c>
      <c r="O238" s="65"/>
      <c r="P238" s="188">
        <f>O238*H238</f>
        <v>0</v>
      </c>
      <c r="Q238" s="188">
        <v>0.24127000000000001</v>
      </c>
      <c r="R238" s="188">
        <f>Q238*H238</f>
        <v>0.46323839999999999</v>
      </c>
      <c r="S238" s="188">
        <v>0</v>
      </c>
      <c r="T238" s="189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0" t="s">
        <v>142</v>
      </c>
      <c r="AT238" s="190" t="s">
        <v>137</v>
      </c>
      <c r="AU238" s="190" t="s">
        <v>80</v>
      </c>
      <c r="AY238" s="18" t="s">
        <v>135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8" t="s">
        <v>78</v>
      </c>
      <c r="BK238" s="191">
        <f>ROUND(I238*H238,2)</f>
        <v>0</v>
      </c>
      <c r="BL238" s="18" t="s">
        <v>142</v>
      </c>
      <c r="BM238" s="190" t="s">
        <v>366</v>
      </c>
    </row>
    <row r="239" spans="1:65" s="2" customFormat="1" ht="11.25">
      <c r="A239" s="35"/>
      <c r="B239" s="36"/>
      <c r="C239" s="37"/>
      <c r="D239" s="192" t="s">
        <v>144</v>
      </c>
      <c r="E239" s="37"/>
      <c r="F239" s="193" t="s">
        <v>367</v>
      </c>
      <c r="G239" s="37"/>
      <c r="H239" s="37"/>
      <c r="I239" s="194"/>
      <c r="J239" s="37"/>
      <c r="K239" s="37"/>
      <c r="L239" s="40"/>
      <c r="M239" s="195"/>
      <c r="N239" s="196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144</v>
      </c>
      <c r="AU239" s="18" t="s">
        <v>80</v>
      </c>
    </row>
    <row r="240" spans="1:65" s="13" customFormat="1" ht="11.25">
      <c r="B240" s="199"/>
      <c r="C240" s="200"/>
      <c r="D240" s="197" t="s">
        <v>148</v>
      </c>
      <c r="E240" s="201" t="s">
        <v>19</v>
      </c>
      <c r="F240" s="202" t="s">
        <v>368</v>
      </c>
      <c r="G240" s="200"/>
      <c r="H240" s="203">
        <v>1.28</v>
      </c>
      <c r="I240" s="204"/>
      <c r="J240" s="200"/>
      <c r="K240" s="200"/>
      <c r="L240" s="205"/>
      <c r="M240" s="206"/>
      <c r="N240" s="207"/>
      <c r="O240" s="207"/>
      <c r="P240" s="207"/>
      <c r="Q240" s="207"/>
      <c r="R240" s="207"/>
      <c r="S240" s="207"/>
      <c r="T240" s="208"/>
      <c r="AT240" s="209" t="s">
        <v>148</v>
      </c>
      <c r="AU240" s="209" t="s">
        <v>80</v>
      </c>
      <c r="AV240" s="13" t="s">
        <v>80</v>
      </c>
      <c r="AW240" s="13" t="s">
        <v>33</v>
      </c>
      <c r="AX240" s="13" t="s">
        <v>71</v>
      </c>
      <c r="AY240" s="209" t="s">
        <v>135</v>
      </c>
    </row>
    <row r="241" spans="1:65" s="13" customFormat="1" ht="11.25">
      <c r="B241" s="199"/>
      <c r="C241" s="200"/>
      <c r="D241" s="197" t="s">
        <v>148</v>
      </c>
      <c r="E241" s="201" t="s">
        <v>19</v>
      </c>
      <c r="F241" s="202" t="s">
        <v>369</v>
      </c>
      <c r="G241" s="200"/>
      <c r="H241" s="203">
        <v>0.64</v>
      </c>
      <c r="I241" s="204"/>
      <c r="J241" s="200"/>
      <c r="K241" s="200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148</v>
      </c>
      <c r="AU241" s="209" t="s">
        <v>80</v>
      </c>
      <c r="AV241" s="13" t="s">
        <v>80</v>
      </c>
      <c r="AW241" s="13" t="s">
        <v>33</v>
      </c>
      <c r="AX241" s="13" t="s">
        <v>71</v>
      </c>
      <c r="AY241" s="209" t="s">
        <v>135</v>
      </c>
    </row>
    <row r="242" spans="1:65" s="14" customFormat="1" ht="11.25">
      <c r="B242" s="210"/>
      <c r="C242" s="211"/>
      <c r="D242" s="197" t="s">
        <v>148</v>
      </c>
      <c r="E242" s="212" t="s">
        <v>19</v>
      </c>
      <c r="F242" s="213" t="s">
        <v>151</v>
      </c>
      <c r="G242" s="211"/>
      <c r="H242" s="214">
        <v>1.92</v>
      </c>
      <c r="I242" s="215"/>
      <c r="J242" s="211"/>
      <c r="K242" s="211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148</v>
      </c>
      <c r="AU242" s="220" t="s">
        <v>80</v>
      </c>
      <c r="AV242" s="14" t="s">
        <v>142</v>
      </c>
      <c r="AW242" s="14" t="s">
        <v>33</v>
      </c>
      <c r="AX242" s="14" t="s">
        <v>78</v>
      </c>
      <c r="AY242" s="220" t="s">
        <v>135</v>
      </c>
    </row>
    <row r="243" spans="1:65" s="2" customFormat="1" ht="24.2" customHeight="1">
      <c r="A243" s="35"/>
      <c r="B243" s="36"/>
      <c r="C243" s="221" t="s">
        <v>370</v>
      </c>
      <c r="D243" s="221" t="s">
        <v>260</v>
      </c>
      <c r="E243" s="222" t="s">
        <v>371</v>
      </c>
      <c r="F243" s="223" t="s">
        <v>372</v>
      </c>
      <c r="G243" s="224" t="s">
        <v>310</v>
      </c>
      <c r="H243" s="225">
        <v>8</v>
      </c>
      <c r="I243" s="226"/>
      <c r="J243" s="227">
        <f>ROUND(I243*H243,2)</f>
        <v>0</v>
      </c>
      <c r="K243" s="223" t="s">
        <v>141</v>
      </c>
      <c r="L243" s="228"/>
      <c r="M243" s="229" t="s">
        <v>19</v>
      </c>
      <c r="N243" s="230" t="s">
        <v>42</v>
      </c>
      <c r="O243" s="65"/>
      <c r="P243" s="188">
        <f>O243*H243</f>
        <v>0</v>
      </c>
      <c r="Q243" s="188">
        <v>3.2500000000000001E-2</v>
      </c>
      <c r="R243" s="188">
        <f>Q243*H243</f>
        <v>0.26</v>
      </c>
      <c r="S243" s="188">
        <v>0</v>
      </c>
      <c r="T243" s="18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0" t="s">
        <v>184</v>
      </c>
      <c r="AT243" s="190" t="s">
        <v>260</v>
      </c>
      <c r="AU243" s="190" t="s">
        <v>80</v>
      </c>
      <c r="AY243" s="18" t="s">
        <v>135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8" t="s">
        <v>78</v>
      </c>
      <c r="BK243" s="191">
        <f>ROUND(I243*H243,2)</f>
        <v>0</v>
      </c>
      <c r="BL243" s="18" t="s">
        <v>142</v>
      </c>
      <c r="BM243" s="190" t="s">
        <v>373</v>
      </c>
    </row>
    <row r="244" spans="1:65" s="2" customFormat="1" ht="19.5">
      <c r="A244" s="35"/>
      <c r="B244" s="36"/>
      <c r="C244" s="37"/>
      <c r="D244" s="197" t="s">
        <v>146</v>
      </c>
      <c r="E244" s="37"/>
      <c r="F244" s="198" t="s">
        <v>362</v>
      </c>
      <c r="G244" s="37"/>
      <c r="H244" s="37"/>
      <c r="I244" s="194"/>
      <c r="J244" s="37"/>
      <c r="K244" s="37"/>
      <c r="L244" s="40"/>
      <c r="M244" s="195"/>
      <c r="N244" s="196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146</v>
      </c>
      <c r="AU244" s="18" t="s">
        <v>80</v>
      </c>
    </row>
    <row r="245" spans="1:65" s="2" customFormat="1" ht="24.2" customHeight="1">
      <c r="A245" s="35"/>
      <c r="B245" s="36"/>
      <c r="C245" s="221" t="s">
        <v>374</v>
      </c>
      <c r="D245" s="221" t="s">
        <v>260</v>
      </c>
      <c r="E245" s="222" t="s">
        <v>375</v>
      </c>
      <c r="F245" s="223" t="s">
        <v>376</v>
      </c>
      <c r="G245" s="224" t="s">
        <v>310</v>
      </c>
      <c r="H245" s="225">
        <v>4</v>
      </c>
      <c r="I245" s="226"/>
      <c r="J245" s="227">
        <f>ROUND(I245*H245,2)</f>
        <v>0</v>
      </c>
      <c r="K245" s="223" t="s">
        <v>141</v>
      </c>
      <c r="L245" s="228"/>
      <c r="M245" s="229" t="s">
        <v>19</v>
      </c>
      <c r="N245" s="230" t="s">
        <v>42</v>
      </c>
      <c r="O245" s="65"/>
      <c r="P245" s="188">
        <f>O245*H245</f>
        <v>0</v>
      </c>
      <c r="Q245" s="188">
        <v>0.05</v>
      </c>
      <c r="R245" s="188">
        <f>Q245*H245</f>
        <v>0.2</v>
      </c>
      <c r="S245" s="188">
        <v>0</v>
      </c>
      <c r="T245" s="18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0" t="s">
        <v>184</v>
      </c>
      <c r="AT245" s="190" t="s">
        <v>260</v>
      </c>
      <c r="AU245" s="190" t="s">
        <v>80</v>
      </c>
      <c r="AY245" s="18" t="s">
        <v>135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8" t="s">
        <v>78</v>
      </c>
      <c r="BK245" s="191">
        <f>ROUND(I245*H245,2)</f>
        <v>0</v>
      </c>
      <c r="BL245" s="18" t="s">
        <v>142</v>
      </c>
      <c r="BM245" s="190" t="s">
        <v>377</v>
      </c>
    </row>
    <row r="246" spans="1:65" s="2" customFormat="1" ht="19.5">
      <c r="A246" s="35"/>
      <c r="B246" s="36"/>
      <c r="C246" s="37"/>
      <c r="D246" s="197" t="s">
        <v>146</v>
      </c>
      <c r="E246" s="37"/>
      <c r="F246" s="198" t="s">
        <v>362</v>
      </c>
      <c r="G246" s="37"/>
      <c r="H246" s="37"/>
      <c r="I246" s="194"/>
      <c r="J246" s="37"/>
      <c r="K246" s="37"/>
      <c r="L246" s="40"/>
      <c r="M246" s="195"/>
      <c r="N246" s="196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146</v>
      </c>
      <c r="AU246" s="18" t="s">
        <v>80</v>
      </c>
    </row>
    <row r="247" spans="1:65" s="12" customFormat="1" ht="22.9" customHeight="1">
      <c r="B247" s="163"/>
      <c r="C247" s="164"/>
      <c r="D247" s="165" t="s">
        <v>70</v>
      </c>
      <c r="E247" s="177" t="s">
        <v>142</v>
      </c>
      <c r="F247" s="177" t="s">
        <v>378</v>
      </c>
      <c r="G247" s="164"/>
      <c r="H247" s="164"/>
      <c r="I247" s="167"/>
      <c r="J247" s="178">
        <f>BK247</f>
        <v>0</v>
      </c>
      <c r="K247" s="164"/>
      <c r="L247" s="169"/>
      <c r="M247" s="170"/>
      <c r="N247" s="171"/>
      <c r="O247" s="171"/>
      <c r="P247" s="172">
        <f>SUM(P248:P259)</f>
        <v>0</v>
      </c>
      <c r="Q247" s="171"/>
      <c r="R247" s="172">
        <f>SUM(R248:R259)</f>
        <v>8.6797564544083006</v>
      </c>
      <c r="S247" s="171"/>
      <c r="T247" s="173">
        <f>SUM(T248:T259)</f>
        <v>0</v>
      </c>
      <c r="AR247" s="174" t="s">
        <v>78</v>
      </c>
      <c r="AT247" s="175" t="s">
        <v>70</v>
      </c>
      <c r="AU247" s="175" t="s">
        <v>78</v>
      </c>
      <c r="AY247" s="174" t="s">
        <v>135</v>
      </c>
      <c r="BK247" s="176">
        <f>SUM(BK248:BK259)</f>
        <v>0</v>
      </c>
    </row>
    <row r="248" spans="1:65" s="2" customFormat="1" ht="37.9" customHeight="1">
      <c r="A248" s="35"/>
      <c r="B248" s="36"/>
      <c r="C248" s="179" t="s">
        <v>379</v>
      </c>
      <c r="D248" s="179" t="s">
        <v>137</v>
      </c>
      <c r="E248" s="180" t="s">
        <v>380</v>
      </c>
      <c r="F248" s="181" t="s">
        <v>381</v>
      </c>
      <c r="G248" s="182" t="s">
        <v>187</v>
      </c>
      <c r="H248" s="183">
        <v>3.4</v>
      </c>
      <c r="I248" s="184"/>
      <c r="J248" s="185">
        <f>ROUND(I248*H248,2)</f>
        <v>0</v>
      </c>
      <c r="K248" s="181" t="s">
        <v>141</v>
      </c>
      <c r="L248" s="40"/>
      <c r="M248" s="186" t="s">
        <v>19</v>
      </c>
      <c r="N248" s="187" t="s">
        <v>42</v>
      </c>
      <c r="O248" s="65"/>
      <c r="P248" s="188">
        <f>O248*H248</f>
        <v>0</v>
      </c>
      <c r="Q248" s="188">
        <v>2.50194574</v>
      </c>
      <c r="R248" s="188">
        <f>Q248*H248</f>
        <v>8.5066155160000001</v>
      </c>
      <c r="S248" s="188">
        <v>0</v>
      </c>
      <c r="T248" s="18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0" t="s">
        <v>142</v>
      </c>
      <c r="AT248" s="190" t="s">
        <v>137</v>
      </c>
      <c r="AU248" s="190" t="s">
        <v>80</v>
      </c>
      <c r="AY248" s="18" t="s">
        <v>135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8" t="s">
        <v>78</v>
      </c>
      <c r="BK248" s="191">
        <f>ROUND(I248*H248,2)</f>
        <v>0</v>
      </c>
      <c r="BL248" s="18" t="s">
        <v>142</v>
      </c>
      <c r="BM248" s="190" t="s">
        <v>382</v>
      </c>
    </row>
    <row r="249" spans="1:65" s="2" customFormat="1" ht="11.25">
      <c r="A249" s="35"/>
      <c r="B249" s="36"/>
      <c r="C249" s="37"/>
      <c r="D249" s="192" t="s">
        <v>144</v>
      </c>
      <c r="E249" s="37"/>
      <c r="F249" s="193" t="s">
        <v>383</v>
      </c>
      <c r="G249" s="37"/>
      <c r="H249" s="37"/>
      <c r="I249" s="194"/>
      <c r="J249" s="37"/>
      <c r="K249" s="37"/>
      <c r="L249" s="40"/>
      <c r="M249" s="195"/>
      <c r="N249" s="196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144</v>
      </c>
      <c r="AU249" s="18" t="s">
        <v>80</v>
      </c>
    </row>
    <row r="250" spans="1:65" s="15" customFormat="1" ht="11.25">
      <c r="B250" s="231"/>
      <c r="C250" s="232"/>
      <c r="D250" s="197" t="s">
        <v>148</v>
      </c>
      <c r="E250" s="233" t="s">
        <v>19</v>
      </c>
      <c r="F250" s="234" t="s">
        <v>384</v>
      </c>
      <c r="G250" s="232"/>
      <c r="H250" s="233" t="s">
        <v>19</v>
      </c>
      <c r="I250" s="235"/>
      <c r="J250" s="232"/>
      <c r="K250" s="232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148</v>
      </c>
      <c r="AU250" s="240" t="s">
        <v>80</v>
      </c>
      <c r="AV250" s="15" t="s">
        <v>78</v>
      </c>
      <c r="AW250" s="15" t="s">
        <v>33</v>
      </c>
      <c r="AX250" s="15" t="s">
        <v>71</v>
      </c>
      <c r="AY250" s="240" t="s">
        <v>135</v>
      </c>
    </row>
    <row r="251" spans="1:65" s="13" customFormat="1" ht="11.25">
      <c r="B251" s="199"/>
      <c r="C251" s="200"/>
      <c r="D251" s="197" t="s">
        <v>148</v>
      </c>
      <c r="E251" s="201" t="s">
        <v>19</v>
      </c>
      <c r="F251" s="202" t="s">
        <v>385</v>
      </c>
      <c r="G251" s="200"/>
      <c r="H251" s="203">
        <v>3.4</v>
      </c>
      <c r="I251" s="204"/>
      <c r="J251" s="200"/>
      <c r="K251" s="200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148</v>
      </c>
      <c r="AU251" s="209" t="s">
        <v>80</v>
      </c>
      <c r="AV251" s="13" t="s">
        <v>80</v>
      </c>
      <c r="AW251" s="13" t="s">
        <v>33</v>
      </c>
      <c r="AX251" s="13" t="s">
        <v>78</v>
      </c>
      <c r="AY251" s="209" t="s">
        <v>135</v>
      </c>
    </row>
    <row r="252" spans="1:65" s="2" customFormat="1" ht="37.9" customHeight="1">
      <c r="A252" s="35"/>
      <c r="B252" s="36"/>
      <c r="C252" s="179" t="s">
        <v>386</v>
      </c>
      <c r="D252" s="179" t="s">
        <v>137</v>
      </c>
      <c r="E252" s="180" t="s">
        <v>387</v>
      </c>
      <c r="F252" s="181" t="s">
        <v>388</v>
      </c>
      <c r="G252" s="182" t="s">
        <v>247</v>
      </c>
      <c r="H252" s="183">
        <v>3.9E-2</v>
      </c>
      <c r="I252" s="184"/>
      <c r="J252" s="185">
        <f>ROUND(I252*H252,2)</f>
        <v>0</v>
      </c>
      <c r="K252" s="181" t="s">
        <v>141</v>
      </c>
      <c r="L252" s="40"/>
      <c r="M252" s="186" t="s">
        <v>19</v>
      </c>
      <c r="N252" s="187" t="s">
        <v>42</v>
      </c>
      <c r="O252" s="65"/>
      <c r="P252" s="188">
        <f>O252*H252</f>
        <v>0</v>
      </c>
      <c r="Q252" s="188">
        <v>1.0627727796999999</v>
      </c>
      <c r="R252" s="188">
        <f>Q252*H252</f>
        <v>4.14481384083E-2</v>
      </c>
      <c r="S252" s="188">
        <v>0</v>
      </c>
      <c r="T252" s="18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0" t="s">
        <v>142</v>
      </c>
      <c r="AT252" s="190" t="s">
        <v>137</v>
      </c>
      <c r="AU252" s="190" t="s">
        <v>80</v>
      </c>
      <c r="AY252" s="18" t="s">
        <v>135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8" t="s">
        <v>78</v>
      </c>
      <c r="BK252" s="191">
        <f>ROUND(I252*H252,2)</f>
        <v>0</v>
      </c>
      <c r="BL252" s="18" t="s">
        <v>142</v>
      </c>
      <c r="BM252" s="190" t="s">
        <v>389</v>
      </c>
    </row>
    <row r="253" spans="1:65" s="2" customFormat="1" ht="11.25">
      <c r="A253" s="35"/>
      <c r="B253" s="36"/>
      <c r="C253" s="37"/>
      <c r="D253" s="192" t="s">
        <v>144</v>
      </c>
      <c r="E253" s="37"/>
      <c r="F253" s="193" t="s">
        <v>390</v>
      </c>
      <c r="G253" s="37"/>
      <c r="H253" s="37"/>
      <c r="I253" s="194"/>
      <c r="J253" s="37"/>
      <c r="K253" s="37"/>
      <c r="L253" s="40"/>
      <c r="M253" s="195"/>
      <c r="N253" s="196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144</v>
      </c>
      <c r="AU253" s="18" t="s">
        <v>80</v>
      </c>
    </row>
    <row r="254" spans="1:65" s="2" customFormat="1" ht="19.5">
      <c r="A254" s="35"/>
      <c r="B254" s="36"/>
      <c r="C254" s="37"/>
      <c r="D254" s="197" t="s">
        <v>146</v>
      </c>
      <c r="E254" s="37"/>
      <c r="F254" s="198" t="s">
        <v>391</v>
      </c>
      <c r="G254" s="37"/>
      <c r="H254" s="37"/>
      <c r="I254" s="194"/>
      <c r="J254" s="37"/>
      <c r="K254" s="37"/>
      <c r="L254" s="40"/>
      <c r="M254" s="195"/>
      <c r="N254" s="196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146</v>
      </c>
      <c r="AU254" s="18" t="s">
        <v>80</v>
      </c>
    </row>
    <row r="255" spans="1:65" s="13" customFormat="1" ht="11.25">
      <c r="B255" s="199"/>
      <c r="C255" s="200"/>
      <c r="D255" s="197" t="s">
        <v>148</v>
      </c>
      <c r="E255" s="201" t="s">
        <v>19</v>
      </c>
      <c r="F255" s="202" t="s">
        <v>392</v>
      </c>
      <c r="G255" s="200"/>
      <c r="H255" s="203">
        <v>3.9E-2</v>
      </c>
      <c r="I255" s="204"/>
      <c r="J255" s="200"/>
      <c r="K255" s="200"/>
      <c r="L255" s="205"/>
      <c r="M255" s="206"/>
      <c r="N255" s="207"/>
      <c r="O255" s="207"/>
      <c r="P255" s="207"/>
      <c r="Q255" s="207"/>
      <c r="R255" s="207"/>
      <c r="S255" s="207"/>
      <c r="T255" s="208"/>
      <c r="AT255" s="209" t="s">
        <v>148</v>
      </c>
      <c r="AU255" s="209" t="s">
        <v>80</v>
      </c>
      <c r="AV255" s="13" t="s">
        <v>80</v>
      </c>
      <c r="AW255" s="13" t="s">
        <v>33</v>
      </c>
      <c r="AX255" s="13" t="s">
        <v>78</v>
      </c>
      <c r="AY255" s="209" t="s">
        <v>135</v>
      </c>
    </row>
    <row r="256" spans="1:65" s="2" customFormat="1" ht="33" customHeight="1">
      <c r="A256" s="35"/>
      <c r="B256" s="36"/>
      <c r="C256" s="179" t="s">
        <v>393</v>
      </c>
      <c r="D256" s="179" t="s">
        <v>137</v>
      </c>
      <c r="E256" s="180" t="s">
        <v>394</v>
      </c>
      <c r="F256" s="181" t="s">
        <v>395</v>
      </c>
      <c r="G256" s="182" t="s">
        <v>140</v>
      </c>
      <c r="H256" s="183">
        <v>20</v>
      </c>
      <c r="I256" s="184"/>
      <c r="J256" s="185">
        <f>ROUND(I256*H256,2)</f>
        <v>0</v>
      </c>
      <c r="K256" s="181" t="s">
        <v>141</v>
      </c>
      <c r="L256" s="40"/>
      <c r="M256" s="186" t="s">
        <v>19</v>
      </c>
      <c r="N256" s="187" t="s">
        <v>42</v>
      </c>
      <c r="O256" s="65"/>
      <c r="P256" s="188">
        <f>O256*H256</f>
        <v>0</v>
      </c>
      <c r="Q256" s="188">
        <v>6.5846400000000001E-3</v>
      </c>
      <c r="R256" s="188">
        <f>Q256*H256</f>
        <v>0.1316928</v>
      </c>
      <c r="S256" s="188">
        <v>0</v>
      </c>
      <c r="T256" s="189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0" t="s">
        <v>142</v>
      </c>
      <c r="AT256" s="190" t="s">
        <v>137</v>
      </c>
      <c r="AU256" s="190" t="s">
        <v>80</v>
      </c>
      <c r="AY256" s="18" t="s">
        <v>135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8" t="s">
        <v>78</v>
      </c>
      <c r="BK256" s="191">
        <f>ROUND(I256*H256,2)</f>
        <v>0</v>
      </c>
      <c r="BL256" s="18" t="s">
        <v>142</v>
      </c>
      <c r="BM256" s="190" t="s">
        <v>396</v>
      </c>
    </row>
    <row r="257" spans="1:65" s="2" customFormat="1" ht="11.25">
      <c r="A257" s="35"/>
      <c r="B257" s="36"/>
      <c r="C257" s="37"/>
      <c r="D257" s="192" t="s">
        <v>144</v>
      </c>
      <c r="E257" s="37"/>
      <c r="F257" s="193" t="s">
        <v>397</v>
      </c>
      <c r="G257" s="37"/>
      <c r="H257" s="37"/>
      <c r="I257" s="194"/>
      <c r="J257" s="37"/>
      <c r="K257" s="37"/>
      <c r="L257" s="40"/>
      <c r="M257" s="195"/>
      <c r="N257" s="196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144</v>
      </c>
      <c r="AU257" s="18" t="s">
        <v>80</v>
      </c>
    </row>
    <row r="258" spans="1:65" s="2" customFormat="1" ht="33" customHeight="1">
      <c r="A258" s="35"/>
      <c r="B258" s="36"/>
      <c r="C258" s="179" t="s">
        <v>398</v>
      </c>
      <c r="D258" s="179" t="s">
        <v>137</v>
      </c>
      <c r="E258" s="180" t="s">
        <v>399</v>
      </c>
      <c r="F258" s="181" t="s">
        <v>400</v>
      </c>
      <c r="G258" s="182" t="s">
        <v>140</v>
      </c>
      <c r="H258" s="183">
        <v>20</v>
      </c>
      <c r="I258" s="184"/>
      <c r="J258" s="185">
        <f>ROUND(I258*H258,2)</f>
        <v>0</v>
      </c>
      <c r="K258" s="181" t="s">
        <v>141</v>
      </c>
      <c r="L258" s="40"/>
      <c r="M258" s="186" t="s">
        <v>19</v>
      </c>
      <c r="N258" s="187" t="s">
        <v>42</v>
      </c>
      <c r="O258" s="65"/>
      <c r="P258" s="188">
        <f>O258*H258</f>
        <v>0</v>
      </c>
      <c r="Q258" s="188">
        <v>0</v>
      </c>
      <c r="R258" s="188">
        <f>Q258*H258</f>
        <v>0</v>
      </c>
      <c r="S258" s="188">
        <v>0</v>
      </c>
      <c r="T258" s="189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0" t="s">
        <v>142</v>
      </c>
      <c r="AT258" s="190" t="s">
        <v>137</v>
      </c>
      <c r="AU258" s="190" t="s">
        <v>80</v>
      </c>
      <c r="AY258" s="18" t="s">
        <v>135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8" t="s">
        <v>78</v>
      </c>
      <c r="BK258" s="191">
        <f>ROUND(I258*H258,2)</f>
        <v>0</v>
      </c>
      <c r="BL258" s="18" t="s">
        <v>142</v>
      </c>
      <c r="BM258" s="190" t="s">
        <v>401</v>
      </c>
    </row>
    <row r="259" spans="1:65" s="2" customFormat="1" ht="11.25">
      <c r="A259" s="35"/>
      <c r="B259" s="36"/>
      <c r="C259" s="37"/>
      <c r="D259" s="192" t="s">
        <v>144</v>
      </c>
      <c r="E259" s="37"/>
      <c r="F259" s="193" t="s">
        <v>402</v>
      </c>
      <c r="G259" s="37"/>
      <c r="H259" s="37"/>
      <c r="I259" s="194"/>
      <c r="J259" s="37"/>
      <c r="K259" s="37"/>
      <c r="L259" s="40"/>
      <c r="M259" s="195"/>
      <c r="N259" s="196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144</v>
      </c>
      <c r="AU259" s="18" t="s">
        <v>80</v>
      </c>
    </row>
    <row r="260" spans="1:65" s="12" customFormat="1" ht="22.9" customHeight="1">
      <c r="B260" s="163"/>
      <c r="C260" s="164"/>
      <c r="D260" s="165" t="s">
        <v>70</v>
      </c>
      <c r="E260" s="177" t="s">
        <v>167</v>
      </c>
      <c r="F260" s="177" t="s">
        <v>403</v>
      </c>
      <c r="G260" s="164"/>
      <c r="H260" s="164"/>
      <c r="I260" s="167"/>
      <c r="J260" s="178">
        <f>BK260</f>
        <v>0</v>
      </c>
      <c r="K260" s="164"/>
      <c r="L260" s="169"/>
      <c r="M260" s="170"/>
      <c r="N260" s="171"/>
      <c r="O260" s="171"/>
      <c r="P260" s="172">
        <f>SUM(P261:P271)</f>
        <v>0</v>
      </c>
      <c r="Q260" s="171"/>
      <c r="R260" s="172">
        <f>SUM(R261:R271)</f>
        <v>58.914299999999997</v>
      </c>
      <c r="S260" s="171"/>
      <c r="T260" s="173">
        <f>SUM(T261:T271)</f>
        <v>0</v>
      </c>
      <c r="AR260" s="174" t="s">
        <v>78</v>
      </c>
      <c r="AT260" s="175" t="s">
        <v>70</v>
      </c>
      <c r="AU260" s="175" t="s">
        <v>78</v>
      </c>
      <c r="AY260" s="174" t="s">
        <v>135</v>
      </c>
      <c r="BK260" s="176">
        <f>SUM(BK261:BK271)</f>
        <v>0</v>
      </c>
    </row>
    <row r="261" spans="1:65" s="2" customFormat="1" ht="37.9" customHeight="1">
      <c r="A261" s="35"/>
      <c r="B261" s="36"/>
      <c r="C261" s="179" t="s">
        <v>404</v>
      </c>
      <c r="D261" s="179" t="s">
        <v>137</v>
      </c>
      <c r="E261" s="180" t="s">
        <v>405</v>
      </c>
      <c r="F261" s="181" t="s">
        <v>406</v>
      </c>
      <c r="G261" s="182" t="s">
        <v>140</v>
      </c>
      <c r="H261" s="183">
        <v>215</v>
      </c>
      <c r="I261" s="184"/>
      <c r="J261" s="185">
        <f>ROUND(I261*H261,2)</f>
        <v>0</v>
      </c>
      <c r="K261" s="181" t="s">
        <v>141</v>
      </c>
      <c r="L261" s="40"/>
      <c r="M261" s="186" t="s">
        <v>19</v>
      </c>
      <c r="N261" s="187" t="s">
        <v>42</v>
      </c>
      <c r="O261" s="65"/>
      <c r="P261" s="188">
        <f>O261*H261</f>
        <v>0</v>
      </c>
      <c r="Q261" s="188">
        <v>0</v>
      </c>
      <c r="R261" s="188">
        <f>Q261*H261</f>
        <v>0</v>
      </c>
      <c r="S261" s="188">
        <v>0</v>
      </c>
      <c r="T261" s="18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0" t="s">
        <v>142</v>
      </c>
      <c r="AT261" s="190" t="s">
        <v>137</v>
      </c>
      <c r="AU261" s="190" t="s">
        <v>80</v>
      </c>
      <c r="AY261" s="18" t="s">
        <v>135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8" t="s">
        <v>78</v>
      </c>
      <c r="BK261" s="191">
        <f>ROUND(I261*H261,2)</f>
        <v>0</v>
      </c>
      <c r="BL261" s="18" t="s">
        <v>142</v>
      </c>
      <c r="BM261" s="190" t="s">
        <v>407</v>
      </c>
    </row>
    <row r="262" spans="1:65" s="2" customFormat="1" ht="11.25">
      <c r="A262" s="35"/>
      <c r="B262" s="36"/>
      <c r="C262" s="37"/>
      <c r="D262" s="192" t="s">
        <v>144</v>
      </c>
      <c r="E262" s="37"/>
      <c r="F262" s="193" t="s">
        <v>408</v>
      </c>
      <c r="G262" s="37"/>
      <c r="H262" s="37"/>
      <c r="I262" s="194"/>
      <c r="J262" s="37"/>
      <c r="K262" s="37"/>
      <c r="L262" s="40"/>
      <c r="M262" s="195"/>
      <c r="N262" s="196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144</v>
      </c>
      <c r="AU262" s="18" t="s">
        <v>80</v>
      </c>
    </row>
    <row r="263" spans="1:65" s="13" customFormat="1" ht="11.25">
      <c r="B263" s="199"/>
      <c r="C263" s="200"/>
      <c r="D263" s="197" t="s">
        <v>148</v>
      </c>
      <c r="E263" s="201" t="s">
        <v>19</v>
      </c>
      <c r="F263" s="202" t="s">
        <v>296</v>
      </c>
      <c r="G263" s="200"/>
      <c r="H263" s="203">
        <v>215</v>
      </c>
      <c r="I263" s="204"/>
      <c r="J263" s="200"/>
      <c r="K263" s="200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148</v>
      </c>
      <c r="AU263" s="209" t="s">
        <v>80</v>
      </c>
      <c r="AV263" s="13" t="s">
        <v>80</v>
      </c>
      <c r="AW263" s="13" t="s">
        <v>33</v>
      </c>
      <c r="AX263" s="13" t="s">
        <v>78</v>
      </c>
      <c r="AY263" s="209" t="s">
        <v>135</v>
      </c>
    </row>
    <row r="264" spans="1:65" s="2" customFormat="1" ht="33" customHeight="1">
      <c r="A264" s="35"/>
      <c r="B264" s="36"/>
      <c r="C264" s="179" t="s">
        <v>409</v>
      </c>
      <c r="D264" s="179" t="s">
        <v>137</v>
      </c>
      <c r="E264" s="180" t="s">
        <v>410</v>
      </c>
      <c r="F264" s="181" t="s">
        <v>411</v>
      </c>
      <c r="G264" s="182" t="s">
        <v>140</v>
      </c>
      <c r="H264" s="183">
        <v>215</v>
      </c>
      <c r="I264" s="184"/>
      <c r="J264" s="185">
        <f>ROUND(I264*H264,2)</f>
        <v>0</v>
      </c>
      <c r="K264" s="181" t="s">
        <v>141</v>
      </c>
      <c r="L264" s="40"/>
      <c r="M264" s="186" t="s">
        <v>19</v>
      </c>
      <c r="N264" s="187" t="s">
        <v>42</v>
      </c>
      <c r="O264" s="65"/>
      <c r="P264" s="188">
        <f>O264*H264</f>
        <v>0</v>
      </c>
      <c r="Q264" s="188">
        <v>0</v>
      </c>
      <c r="R264" s="188">
        <f>Q264*H264</f>
        <v>0</v>
      </c>
      <c r="S264" s="188">
        <v>0</v>
      </c>
      <c r="T264" s="18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0" t="s">
        <v>142</v>
      </c>
      <c r="AT264" s="190" t="s">
        <v>137</v>
      </c>
      <c r="AU264" s="190" t="s">
        <v>80</v>
      </c>
      <c r="AY264" s="18" t="s">
        <v>135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8" t="s">
        <v>78</v>
      </c>
      <c r="BK264" s="191">
        <f>ROUND(I264*H264,2)</f>
        <v>0</v>
      </c>
      <c r="BL264" s="18" t="s">
        <v>142</v>
      </c>
      <c r="BM264" s="190" t="s">
        <v>412</v>
      </c>
    </row>
    <row r="265" spans="1:65" s="2" customFormat="1" ht="11.25">
      <c r="A265" s="35"/>
      <c r="B265" s="36"/>
      <c r="C265" s="37"/>
      <c r="D265" s="192" t="s">
        <v>144</v>
      </c>
      <c r="E265" s="37"/>
      <c r="F265" s="193" t="s">
        <v>413</v>
      </c>
      <c r="G265" s="37"/>
      <c r="H265" s="37"/>
      <c r="I265" s="194"/>
      <c r="J265" s="37"/>
      <c r="K265" s="37"/>
      <c r="L265" s="40"/>
      <c r="M265" s="195"/>
      <c r="N265" s="196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144</v>
      </c>
      <c r="AU265" s="18" t="s">
        <v>80</v>
      </c>
    </row>
    <row r="266" spans="1:65" s="13" customFormat="1" ht="11.25">
      <c r="B266" s="199"/>
      <c r="C266" s="200"/>
      <c r="D266" s="197" t="s">
        <v>148</v>
      </c>
      <c r="E266" s="201" t="s">
        <v>19</v>
      </c>
      <c r="F266" s="202" t="s">
        <v>296</v>
      </c>
      <c r="G266" s="200"/>
      <c r="H266" s="203">
        <v>215</v>
      </c>
      <c r="I266" s="204"/>
      <c r="J266" s="200"/>
      <c r="K266" s="200"/>
      <c r="L266" s="205"/>
      <c r="M266" s="206"/>
      <c r="N266" s="207"/>
      <c r="O266" s="207"/>
      <c r="P266" s="207"/>
      <c r="Q266" s="207"/>
      <c r="R266" s="207"/>
      <c r="S266" s="207"/>
      <c r="T266" s="208"/>
      <c r="AT266" s="209" t="s">
        <v>148</v>
      </c>
      <c r="AU266" s="209" t="s">
        <v>80</v>
      </c>
      <c r="AV266" s="13" t="s">
        <v>80</v>
      </c>
      <c r="AW266" s="13" t="s">
        <v>33</v>
      </c>
      <c r="AX266" s="13" t="s">
        <v>78</v>
      </c>
      <c r="AY266" s="209" t="s">
        <v>135</v>
      </c>
    </row>
    <row r="267" spans="1:65" s="2" customFormat="1" ht="78" customHeight="1">
      <c r="A267" s="35"/>
      <c r="B267" s="36"/>
      <c r="C267" s="179" t="s">
        <v>414</v>
      </c>
      <c r="D267" s="179" t="s">
        <v>137</v>
      </c>
      <c r="E267" s="180" t="s">
        <v>415</v>
      </c>
      <c r="F267" s="181" t="s">
        <v>416</v>
      </c>
      <c r="G267" s="182" t="s">
        <v>140</v>
      </c>
      <c r="H267" s="183">
        <v>215</v>
      </c>
      <c r="I267" s="184"/>
      <c r="J267" s="185">
        <f>ROUND(I267*H267,2)</f>
        <v>0</v>
      </c>
      <c r="K267" s="181" t="s">
        <v>141</v>
      </c>
      <c r="L267" s="40"/>
      <c r="M267" s="186" t="s">
        <v>19</v>
      </c>
      <c r="N267" s="187" t="s">
        <v>42</v>
      </c>
      <c r="O267" s="65"/>
      <c r="P267" s="188">
        <f>O267*H267</f>
        <v>0</v>
      </c>
      <c r="Q267" s="188">
        <v>8.9219999999999994E-2</v>
      </c>
      <c r="R267" s="188">
        <f>Q267*H267</f>
        <v>19.182299999999998</v>
      </c>
      <c r="S267" s="188">
        <v>0</v>
      </c>
      <c r="T267" s="189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0" t="s">
        <v>142</v>
      </c>
      <c r="AT267" s="190" t="s">
        <v>137</v>
      </c>
      <c r="AU267" s="190" t="s">
        <v>80</v>
      </c>
      <c r="AY267" s="18" t="s">
        <v>135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8" t="s">
        <v>78</v>
      </c>
      <c r="BK267" s="191">
        <f>ROUND(I267*H267,2)</f>
        <v>0</v>
      </c>
      <c r="BL267" s="18" t="s">
        <v>142</v>
      </c>
      <c r="BM267" s="190" t="s">
        <v>417</v>
      </c>
    </row>
    <row r="268" spans="1:65" s="2" customFormat="1" ht="11.25">
      <c r="A268" s="35"/>
      <c r="B268" s="36"/>
      <c r="C268" s="37"/>
      <c r="D268" s="192" t="s">
        <v>144</v>
      </c>
      <c r="E268" s="37"/>
      <c r="F268" s="193" t="s">
        <v>418</v>
      </c>
      <c r="G268" s="37"/>
      <c r="H268" s="37"/>
      <c r="I268" s="194"/>
      <c r="J268" s="37"/>
      <c r="K268" s="37"/>
      <c r="L268" s="40"/>
      <c r="M268" s="195"/>
      <c r="N268" s="196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144</v>
      </c>
      <c r="AU268" s="18" t="s">
        <v>80</v>
      </c>
    </row>
    <row r="269" spans="1:65" s="13" customFormat="1" ht="11.25">
      <c r="B269" s="199"/>
      <c r="C269" s="200"/>
      <c r="D269" s="197" t="s">
        <v>148</v>
      </c>
      <c r="E269" s="201" t="s">
        <v>19</v>
      </c>
      <c r="F269" s="202" t="s">
        <v>296</v>
      </c>
      <c r="G269" s="200"/>
      <c r="H269" s="203">
        <v>215</v>
      </c>
      <c r="I269" s="204"/>
      <c r="J269" s="200"/>
      <c r="K269" s="200"/>
      <c r="L269" s="205"/>
      <c r="M269" s="206"/>
      <c r="N269" s="207"/>
      <c r="O269" s="207"/>
      <c r="P269" s="207"/>
      <c r="Q269" s="207"/>
      <c r="R269" s="207"/>
      <c r="S269" s="207"/>
      <c r="T269" s="208"/>
      <c r="AT269" s="209" t="s">
        <v>148</v>
      </c>
      <c r="AU269" s="209" t="s">
        <v>80</v>
      </c>
      <c r="AV269" s="13" t="s">
        <v>80</v>
      </c>
      <c r="AW269" s="13" t="s">
        <v>33</v>
      </c>
      <c r="AX269" s="13" t="s">
        <v>78</v>
      </c>
      <c r="AY269" s="209" t="s">
        <v>135</v>
      </c>
    </row>
    <row r="270" spans="1:65" s="2" customFormat="1" ht="21.75" customHeight="1">
      <c r="A270" s="35"/>
      <c r="B270" s="36"/>
      <c r="C270" s="221" t="s">
        <v>419</v>
      </c>
      <c r="D270" s="221" t="s">
        <v>260</v>
      </c>
      <c r="E270" s="222" t="s">
        <v>420</v>
      </c>
      <c r="F270" s="223" t="s">
        <v>421</v>
      </c>
      <c r="G270" s="224" t="s">
        <v>140</v>
      </c>
      <c r="H270" s="225">
        <v>225.75</v>
      </c>
      <c r="I270" s="226"/>
      <c r="J270" s="227">
        <f>ROUND(I270*H270,2)</f>
        <v>0</v>
      </c>
      <c r="K270" s="223" t="s">
        <v>141</v>
      </c>
      <c r="L270" s="228"/>
      <c r="M270" s="229" t="s">
        <v>19</v>
      </c>
      <c r="N270" s="230" t="s">
        <v>42</v>
      </c>
      <c r="O270" s="65"/>
      <c r="P270" s="188">
        <f>O270*H270</f>
        <v>0</v>
      </c>
      <c r="Q270" s="188">
        <v>0.17599999999999999</v>
      </c>
      <c r="R270" s="188">
        <f>Q270*H270</f>
        <v>39.731999999999999</v>
      </c>
      <c r="S270" s="188">
        <v>0</v>
      </c>
      <c r="T270" s="189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0" t="s">
        <v>184</v>
      </c>
      <c r="AT270" s="190" t="s">
        <v>260</v>
      </c>
      <c r="AU270" s="190" t="s">
        <v>80</v>
      </c>
      <c r="AY270" s="18" t="s">
        <v>135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8" t="s">
        <v>78</v>
      </c>
      <c r="BK270" s="191">
        <f>ROUND(I270*H270,2)</f>
        <v>0</v>
      </c>
      <c r="BL270" s="18" t="s">
        <v>142</v>
      </c>
      <c r="BM270" s="190" t="s">
        <v>422</v>
      </c>
    </row>
    <row r="271" spans="1:65" s="13" customFormat="1" ht="11.25">
      <c r="B271" s="199"/>
      <c r="C271" s="200"/>
      <c r="D271" s="197" t="s">
        <v>148</v>
      </c>
      <c r="E271" s="200"/>
      <c r="F271" s="202" t="s">
        <v>423</v>
      </c>
      <c r="G271" s="200"/>
      <c r="H271" s="203">
        <v>225.75</v>
      </c>
      <c r="I271" s="204"/>
      <c r="J271" s="200"/>
      <c r="K271" s="200"/>
      <c r="L271" s="205"/>
      <c r="M271" s="206"/>
      <c r="N271" s="207"/>
      <c r="O271" s="207"/>
      <c r="P271" s="207"/>
      <c r="Q271" s="207"/>
      <c r="R271" s="207"/>
      <c r="S271" s="207"/>
      <c r="T271" s="208"/>
      <c r="AT271" s="209" t="s">
        <v>148</v>
      </c>
      <c r="AU271" s="209" t="s">
        <v>80</v>
      </c>
      <c r="AV271" s="13" t="s">
        <v>80</v>
      </c>
      <c r="AW271" s="13" t="s">
        <v>4</v>
      </c>
      <c r="AX271" s="13" t="s">
        <v>78</v>
      </c>
      <c r="AY271" s="209" t="s">
        <v>135</v>
      </c>
    </row>
    <row r="272" spans="1:65" s="12" customFormat="1" ht="22.9" customHeight="1">
      <c r="B272" s="163"/>
      <c r="C272" s="164"/>
      <c r="D272" s="165" t="s">
        <v>70</v>
      </c>
      <c r="E272" s="177" t="s">
        <v>172</v>
      </c>
      <c r="F272" s="177" t="s">
        <v>424</v>
      </c>
      <c r="G272" s="164"/>
      <c r="H272" s="164"/>
      <c r="I272" s="167"/>
      <c r="J272" s="178">
        <f>BK272</f>
        <v>0</v>
      </c>
      <c r="K272" s="164"/>
      <c r="L272" s="169"/>
      <c r="M272" s="170"/>
      <c r="N272" s="171"/>
      <c r="O272" s="171"/>
      <c r="P272" s="172">
        <f>SUM(P273:P280)</f>
        <v>0</v>
      </c>
      <c r="Q272" s="171"/>
      <c r="R272" s="172">
        <f>SUM(R273:R280)</f>
        <v>1.6080000000000001</v>
      </c>
      <c r="S272" s="171"/>
      <c r="T272" s="173">
        <f>SUM(T273:T280)</f>
        <v>0</v>
      </c>
      <c r="AR272" s="174" t="s">
        <v>78</v>
      </c>
      <c r="AT272" s="175" t="s">
        <v>70</v>
      </c>
      <c r="AU272" s="175" t="s">
        <v>78</v>
      </c>
      <c r="AY272" s="174" t="s">
        <v>135</v>
      </c>
      <c r="BK272" s="176">
        <f>SUM(BK273:BK280)</f>
        <v>0</v>
      </c>
    </row>
    <row r="273" spans="1:65" s="2" customFormat="1" ht="24.2" customHeight="1">
      <c r="A273" s="35"/>
      <c r="B273" s="36"/>
      <c r="C273" s="179" t="s">
        <v>425</v>
      </c>
      <c r="D273" s="179" t="s">
        <v>137</v>
      </c>
      <c r="E273" s="180" t="s">
        <v>426</v>
      </c>
      <c r="F273" s="181" t="s">
        <v>427</v>
      </c>
      <c r="G273" s="182" t="s">
        <v>140</v>
      </c>
      <c r="H273" s="183">
        <v>12.5</v>
      </c>
      <c r="I273" s="184"/>
      <c r="J273" s="185">
        <f>ROUND(I273*H273,2)</f>
        <v>0</v>
      </c>
      <c r="K273" s="181" t="s">
        <v>272</v>
      </c>
      <c r="L273" s="40"/>
      <c r="M273" s="186" t="s">
        <v>19</v>
      </c>
      <c r="N273" s="187" t="s">
        <v>42</v>
      </c>
      <c r="O273" s="65"/>
      <c r="P273" s="188">
        <f>O273*H273</f>
        <v>0</v>
      </c>
      <c r="Q273" s="188">
        <v>1.44E-2</v>
      </c>
      <c r="R273" s="188">
        <f>Q273*H273</f>
        <v>0.18</v>
      </c>
      <c r="S273" s="188">
        <v>0</v>
      </c>
      <c r="T273" s="189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90" t="s">
        <v>234</v>
      </c>
      <c r="AT273" s="190" t="s">
        <v>137</v>
      </c>
      <c r="AU273" s="190" t="s">
        <v>80</v>
      </c>
      <c r="AY273" s="18" t="s">
        <v>135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8" t="s">
        <v>78</v>
      </c>
      <c r="BK273" s="191">
        <f>ROUND(I273*H273,2)</f>
        <v>0</v>
      </c>
      <c r="BL273" s="18" t="s">
        <v>234</v>
      </c>
      <c r="BM273" s="190" t="s">
        <v>428</v>
      </c>
    </row>
    <row r="274" spans="1:65" s="13" customFormat="1" ht="11.25">
      <c r="B274" s="199"/>
      <c r="C274" s="200"/>
      <c r="D274" s="197" t="s">
        <v>148</v>
      </c>
      <c r="E274" s="201" t="s">
        <v>19</v>
      </c>
      <c r="F274" s="202" t="s">
        <v>429</v>
      </c>
      <c r="G274" s="200"/>
      <c r="H274" s="203">
        <v>12.5</v>
      </c>
      <c r="I274" s="204"/>
      <c r="J274" s="200"/>
      <c r="K274" s="200"/>
      <c r="L274" s="205"/>
      <c r="M274" s="206"/>
      <c r="N274" s="207"/>
      <c r="O274" s="207"/>
      <c r="P274" s="207"/>
      <c r="Q274" s="207"/>
      <c r="R274" s="207"/>
      <c r="S274" s="207"/>
      <c r="T274" s="208"/>
      <c r="AT274" s="209" t="s">
        <v>148</v>
      </c>
      <c r="AU274" s="209" t="s">
        <v>80</v>
      </c>
      <c r="AV274" s="13" t="s">
        <v>80</v>
      </c>
      <c r="AW274" s="13" t="s">
        <v>33</v>
      </c>
      <c r="AX274" s="13" t="s">
        <v>78</v>
      </c>
      <c r="AY274" s="209" t="s">
        <v>135</v>
      </c>
    </row>
    <row r="275" spans="1:65" s="2" customFormat="1" ht="16.5" customHeight="1">
      <c r="A275" s="35"/>
      <c r="B275" s="36"/>
      <c r="C275" s="221" t="s">
        <v>430</v>
      </c>
      <c r="D275" s="221" t="s">
        <v>260</v>
      </c>
      <c r="E275" s="222" t="s">
        <v>431</v>
      </c>
      <c r="F275" s="223" t="s">
        <v>432</v>
      </c>
      <c r="G275" s="224" t="s">
        <v>310</v>
      </c>
      <c r="H275" s="225">
        <v>40</v>
      </c>
      <c r="I275" s="226"/>
      <c r="J275" s="227">
        <f>ROUND(I275*H275,2)</f>
        <v>0</v>
      </c>
      <c r="K275" s="223" t="s">
        <v>272</v>
      </c>
      <c r="L275" s="228"/>
      <c r="M275" s="229" t="s">
        <v>19</v>
      </c>
      <c r="N275" s="230" t="s">
        <v>42</v>
      </c>
      <c r="O275" s="65"/>
      <c r="P275" s="188">
        <f>O275*H275</f>
        <v>0</v>
      </c>
      <c r="Q275" s="188">
        <v>2.1000000000000001E-2</v>
      </c>
      <c r="R275" s="188">
        <f>Q275*H275</f>
        <v>0.84000000000000008</v>
      </c>
      <c r="S275" s="188">
        <v>0</v>
      </c>
      <c r="T275" s="18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0" t="s">
        <v>325</v>
      </c>
      <c r="AT275" s="190" t="s">
        <v>260</v>
      </c>
      <c r="AU275" s="190" t="s">
        <v>80</v>
      </c>
      <c r="AY275" s="18" t="s">
        <v>135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8" t="s">
        <v>78</v>
      </c>
      <c r="BK275" s="191">
        <f>ROUND(I275*H275,2)</f>
        <v>0</v>
      </c>
      <c r="BL275" s="18" t="s">
        <v>234</v>
      </c>
      <c r="BM275" s="190" t="s">
        <v>433</v>
      </c>
    </row>
    <row r="276" spans="1:65" s="2" customFormat="1" ht="19.5">
      <c r="A276" s="35"/>
      <c r="B276" s="36"/>
      <c r="C276" s="37"/>
      <c r="D276" s="197" t="s">
        <v>146</v>
      </c>
      <c r="E276" s="37"/>
      <c r="F276" s="198" t="s">
        <v>362</v>
      </c>
      <c r="G276" s="37"/>
      <c r="H276" s="37"/>
      <c r="I276" s="194"/>
      <c r="J276" s="37"/>
      <c r="K276" s="37"/>
      <c r="L276" s="40"/>
      <c r="M276" s="195"/>
      <c r="N276" s="196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146</v>
      </c>
      <c r="AU276" s="18" t="s">
        <v>80</v>
      </c>
    </row>
    <row r="277" spans="1:65" s="13" customFormat="1" ht="11.25">
      <c r="B277" s="199"/>
      <c r="C277" s="200"/>
      <c r="D277" s="197" t="s">
        <v>148</v>
      </c>
      <c r="E277" s="201" t="s">
        <v>19</v>
      </c>
      <c r="F277" s="202" t="s">
        <v>434</v>
      </c>
      <c r="G277" s="200"/>
      <c r="H277" s="203">
        <v>40</v>
      </c>
      <c r="I277" s="204"/>
      <c r="J277" s="200"/>
      <c r="K277" s="200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148</v>
      </c>
      <c r="AU277" s="209" t="s">
        <v>80</v>
      </c>
      <c r="AV277" s="13" t="s">
        <v>80</v>
      </c>
      <c r="AW277" s="13" t="s">
        <v>33</v>
      </c>
      <c r="AX277" s="13" t="s">
        <v>78</v>
      </c>
      <c r="AY277" s="209" t="s">
        <v>135</v>
      </c>
    </row>
    <row r="278" spans="1:65" s="2" customFormat="1" ht="16.5" customHeight="1">
      <c r="A278" s="35"/>
      <c r="B278" s="36"/>
      <c r="C278" s="221" t="s">
        <v>435</v>
      </c>
      <c r="D278" s="221" t="s">
        <v>260</v>
      </c>
      <c r="E278" s="222" t="s">
        <v>436</v>
      </c>
      <c r="F278" s="223" t="s">
        <v>437</v>
      </c>
      <c r="G278" s="224" t="s">
        <v>310</v>
      </c>
      <c r="H278" s="225">
        <v>28</v>
      </c>
      <c r="I278" s="226"/>
      <c r="J278" s="227">
        <f>ROUND(I278*H278,2)</f>
        <v>0</v>
      </c>
      <c r="K278" s="223" t="s">
        <v>272</v>
      </c>
      <c r="L278" s="228"/>
      <c r="M278" s="229" t="s">
        <v>19</v>
      </c>
      <c r="N278" s="230" t="s">
        <v>42</v>
      </c>
      <c r="O278" s="65"/>
      <c r="P278" s="188">
        <f>O278*H278</f>
        <v>0</v>
      </c>
      <c r="Q278" s="188">
        <v>2.1000000000000001E-2</v>
      </c>
      <c r="R278" s="188">
        <f>Q278*H278</f>
        <v>0.58800000000000008</v>
      </c>
      <c r="S278" s="188">
        <v>0</v>
      </c>
      <c r="T278" s="189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0" t="s">
        <v>325</v>
      </c>
      <c r="AT278" s="190" t="s">
        <v>260</v>
      </c>
      <c r="AU278" s="190" t="s">
        <v>80</v>
      </c>
      <c r="AY278" s="18" t="s">
        <v>135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8" t="s">
        <v>78</v>
      </c>
      <c r="BK278" s="191">
        <f>ROUND(I278*H278,2)</f>
        <v>0</v>
      </c>
      <c r="BL278" s="18" t="s">
        <v>234</v>
      </c>
      <c r="BM278" s="190" t="s">
        <v>438</v>
      </c>
    </row>
    <row r="279" spans="1:65" s="2" customFormat="1" ht="19.5">
      <c r="A279" s="35"/>
      <c r="B279" s="36"/>
      <c r="C279" s="37"/>
      <c r="D279" s="197" t="s">
        <v>146</v>
      </c>
      <c r="E279" s="37"/>
      <c r="F279" s="198" t="s">
        <v>362</v>
      </c>
      <c r="G279" s="37"/>
      <c r="H279" s="37"/>
      <c r="I279" s="194"/>
      <c r="J279" s="37"/>
      <c r="K279" s="37"/>
      <c r="L279" s="40"/>
      <c r="M279" s="195"/>
      <c r="N279" s="196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146</v>
      </c>
      <c r="AU279" s="18" t="s">
        <v>80</v>
      </c>
    </row>
    <row r="280" spans="1:65" s="13" customFormat="1" ht="11.25">
      <c r="B280" s="199"/>
      <c r="C280" s="200"/>
      <c r="D280" s="197" t="s">
        <v>148</v>
      </c>
      <c r="E280" s="201" t="s">
        <v>19</v>
      </c>
      <c r="F280" s="202" t="s">
        <v>439</v>
      </c>
      <c r="G280" s="200"/>
      <c r="H280" s="203">
        <v>28</v>
      </c>
      <c r="I280" s="204"/>
      <c r="J280" s="200"/>
      <c r="K280" s="200"/>
      <c r="L280" s="205"/>
      <c r="M280" s="206"/>
      <c r="N280" s="207"/>
      <c r="O280" s="207"/>
      <c r="P280" s="207"/>
      <c r="Q280" s="207"/>
      <c r="R280" s="207"/>
      <c r="S280" s="207"/>
      <c r="T280" s="208"/>
      <c r="AT280" s="209" t="s">
        <v>148</v>
      </c>
      <c r="AU280" s="209" t="s">
        <v>80</v>
      </c>
      <c r="AV280" s="13" t="s">
        <v>80</v>
      </c>
      <c r="AW280" s="13" t="s">
        <v>33</v>
      </c>
      <c r="AX280" s="13" t="s">
        <v>78</v>
      </c>
      <c r="AY280" s="209" t="s">
        <v>135</v>
      </c>
    </row>
    <row r="281" spans="1:65" s="12" customFormat="1" ht="22.9" customHeight="1">
      <c r="B281" s="163"/>
      <c r="C281" s="164"/>
      <c r="D281" s="165" t="s">
        <v>70</v>
      </c>
      <c r="E281" s="177" t="s">
        <v>184</v>
      </c>
      <c r="F281" s="177" t="s">
        <v>440</v>
      </c>
      <c r="G281" s="164"/>
      <c r="H281" s="164"/>
      <c r="I281" s="167"/>
      <c r="J281" s="178">
        <f>BK281</f>
        <v>0</v>
      </c>
      <c r="K281" s="164"/>
      <c r="L281" s="169"/>
      <c r="M281" s="170"/>
      <c r="N281" s="171"/>
      <c r="O281" s="171"/>
      <c r="P281" s="172">
        <f>SUM(P282:P284)</f>
        <v>0</v>
      </c>
      <c r="Q281" s="171"/>
      <c r="R281" s="172">
        <f>SUM(R282:R284)</f>
        <v>1.2624</v>
      </c>
      <c r="S281" s="171"/>
      <c r="T281" s="173">
        <f>SUM(T282:T284)</f>
        <v>0</v>
      </c>
      <c r="AR281" s="174" t="s">
        <v>78</v>
      </c>
      <c r="AT281" s="175" t="s">
        <v>70</v>
      </c>
      <c r="AU281" s="175" t="s">
        <v>78</v>
      </c>
      <c r="AY281" s="174" t="s">
        <v>135</v>
      </c>
      <c r="BK281" s="176">
        <f>SUM(BK282:BK284)</f>
        <v>0</v>
      </c>
    </row>
    <row r="282" spans="1:65" s="2" customFormat="1" ht="24.2" customHeight="1">
      <c r="A282" s="35"/>
      <c r="B282" s="36"/>
      <c r="C282" s="179" t="s">
        <v>441</v>
      </c>
      <c r="D282" s="179" t="s">
        <v>137</v>
      </c>
      <c r="E282" s="180" t="s">
        <v>442</v>
      </c>
      <c r="F282" s="181" t="s">
        <v>443</v>
      </c>
      <c r="G282" s="182" t="s">
        <v>310</v>
      </c>
      <c r="H282" s="183">
        <v>3</v>
      </c>
      <c r="I282" s="184"/>
      <c r="J282" s="185">
        <f>ROUND(I282*H282,2)</f>
        <v>0</v>
      </c>
      <c r="K282" s="181" t="s">
        <v>141</v>
      </c>
      <c r="L282" s="40"/>
      <c r="M282" s="186" t="s">
        <v>19</v>
      </c>
      <c r="N282" s="187" t="s">
        <v>42</v>
      </c>
      <c r="O282" s="65"/>
      <c r="P282" s="188">
        <f>O282*H282</f>
        <v>0</v>
      </c>
      <c r="Q282" s="188">
        <v>0.42080000000000001</v>
      </c>
      <c r="R282" s="188">
        <f>Q282*H282</f>
        <v>1.2624</v>
      </c>
      <c r="S282" s="188">
        <v>0</v>
      </c>
      <c r="T282" s="189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90" t="s">
        <v>142</v>
      </c>
      <c r="AT282" s="190" t="s">
        <v>137</v>
      </c>
      <c r="AU282" s="190" t="s">
        <v>80</v>
      </c>
      <c r="AY282" s="18" t="s">
        <v>135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8" t="s">
        <v>78</v>
      </c>
      <c r="BK282" s="191">
        <f>ROUND(I282*H282,2)</f>
        <v>0</v>
      </c>
      <c r="BL282" s="18" t="s">
        <v>142</v>
      </c>
      <c r="BM282" s="190" t="s">
        <v>444</v>
      </c>
    </row>
    <row r="283" spans="1:65" s="2" customFormat="1" ht="11.25">
      <c r="A283" s="35"/>
      <c r="B283" s="36"/>
      <c r="C283" s="37"/>
      <c r="D283" s="192" t="s">
        <v>144</v>
      </c>
      <c r="E283" s="37"/>
      <c r="F283" s="193" t="s">
        <v>445</v>
      </c>
      <c r="G283" s="37"/>
      <c r="H283" s="37"/>
      <c r="I283" s="194"/>
      <c r="J283" s="37"/>
      <c r="K283" s="37"/>
      <c r="L283" s="40"/>
      <c r="M283" s="195"/>
      <c r="N283" s="196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144</v>
      </c>
      <c r="AU283" s="18" t="s">
        <v>80</v>
      </c>
    </row>
    <row r="284" spans="1:65" s="13" customFormat="1" ht="11.25">
      <c r="B284" s="199"/>
      <c r="C284" s="200"/>
      <c r="D284" s="197" t="s">
        <v>148</v>
      </c>
      <c r="E284" s="201" t="s">
        <v>19</v>
      </c>
      <c r="F284" s="202" t="s">
        <v>446</v>
      </c>
      <c r="G284" s="200"/>
      <c r="H284" s="203">
        <v>3</v>
      </c>
      <c r="I284" s="204"/>
      <c r="J284" s="200"/>
      <c r="K284" s="200"/>
      <c r="L284" s="205"/>
      <c r="M284" s="206"/>
      <c r="N284" s="207"/>
      <c r="O284" s="207"/>
      <c r="P284" s="207"/>
      <c r="Q284" s="207"/>
      <c r="R284" s="207"/>
      <c r="S284" s="207"/>
      <c r="T284" s="208"/>
      <c r="AT284" s="209" t="s">
        <v>148</v>
      </c>
      <c r="AU284" s="209" t="s">
        <v>80</v>
      </c>
      <c r="AV284" s="13" t="s">
        <v>80</v>
      </c>
      <c r="AW284" s="13" t="s">
        <v>33</v>
      </c>
      <c r="AX284" s="13" t="s">
        <v>78</v>
      </c>
      <c r="AY284" s="209" t="s">
        <v>135</v>
      </c>
    </row>
    <row r="285" spans="1:65" s="12" customFormat="1" ht="22.9" customHeight="1">
      <c r="B285" s="163"/>
      <c r="C285" s="164"/>
      <c r="D285" s="165" t="s">
        <v>70</v>
      </c>
      <c r="E285" s="177" t="s">
        <v>197</v>
      </c>
      <c r="F285" s="177" t="s">
        <v>447</v>
      </c>
      <c r="G285" s="164"/>
      <c r="H285" s="164"/>
      <c r="I285" s="167"/>
      <c r="J285" s="178">
        <f>BK285</f>
        <v>0</v>
      </c>
      <c r="K285" s="164"/>
      <c r="L285" s="169"/>
      <c r="M285" s="170"/>
      <c r="N285" s="171"/>
      <c r="O285" s="171"/>
      <c r="P285" s="172">
        <f>SUM(P286:P314)</f>
        <v>0</v>
      </c>
      <c r="Q285" s="171"/>
      <c r="R285" s="172">
        <f>SUM(R286:R314)</f>
        <v>12.281564999999999</v>
      </c>
      <c r="S285" s="171"/>
      <c r="T285" s="173">
        <f>SUM(T286:T314)</f>
        <v>37.200000000000003</v>
      </c>
      <c r="AR285" s="174" t="s">
        <v>78</v>
      </c>
      <c r="AT285" s="175" t="s">
        <v>70</v>
      </c>
      <c r="AU285" s="175" t="s">
        <v>78</v>
      </c>
      <c r="AY285" s="174" t="s">
        <v>135</v>
      </c>
      <c r="BK285" s="176">
        <f>SUM(BK286:BK314)</f>
        <v>0</v>
      </c>
    </row>
    <row r="286" spans="1:65" s="2" customFormat="1" ht="49.15" customHeight="1">
      <c r="A286" s="35"/>
      <c r="B286" s="36"/>
      <c r="C286" s="179" t="s">
        <v>448</v>
      </c>
      <c r="D286" s="179" t="s">
        <v>137</v>
      </c>
      <c r="E286" s="180" t="s">
        <v>449</v>
      </c>
      <c r="F286" s="181" t="s">
        <v>450</v>
      </c>
      <c r="G286" s="182" t="s">
        <v>180</v>
      </c>
      <c r="H286" s="183">
        <v>70</v>
      </c>
      <c r="I286" s="184"/>
      <c r="J286" s="185">
        <f>ROUND(I286*H286,2)</f>
        <v>0</v>
      </c>
      <c r="K286" s="181" t="s">
        <v>141</v>
      </c>
      <c r="L286" s="40"/>
      <c r="M286" s="186" t="s">
        <v>19</v>
      </c>
      <c r="N286" s="187" t="s">
        <v>42</v>
      </c>
      <c r="O286" s="65"/>
      <c r="P286" s="188">
        <f>O286*H286</f>
        <v>0</v>
      </c>
      <c r="Q286" s="188">
        <v>0.12949959999999999</v>
      </c>
      <c r="R286" s="188">
        <f>Q286*H286</f>
        <v>9.0649719999999991</v>
      </c>
      <c r="S286" s="188">
        <v>0</v>
      </c>
      <c r="T286" s="189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0" t="s">
        <v>142</v>
      </c>
      <c r="AT286" s="190" t="s">
        <v>137</v>
      </c>
      <c r="AU286" s="190" t="s">
        <v>80</v>
      </c>
      <c r="AY286" s="18" t="s">
        <v>135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8" t="s">
        <v>78</v>
      </c>
      <c r="BK286" s="191">
        <f>ROUND(I286*H286,2)</f>
        <v>0</v>
      </c>
      <c r="BL286" s="18" t="s">
        <v>142</v>
      </c>
      <c r="BM286" s="190" t="s">
        <v>451</v>
      </c>
    </row>
    <row r="287" spans="1:65" s="2" customFormat="1" ht="11.25">
      <c r="A287" s="35"/>
      <c r="B287" s="36"/>
      <c r="C287" s="37"/>
      <c r="D287" s="192" t="s">
        <v>144</v>
      </c>
      <c r="E287" s="37"/>
      <c r="F287" s="193" t="s">
        <v>452</v>
      </c>
      <c r="G287" s="37"/>
      <c r="H287" s="37"/>
      <c r="I287" s="194"/>
      <c r="J287" s="37"/>
      <c r="K287" s="37"/>
      <c r="L287" s="40"/>
      <c r="M287" s="195"/>
      <c r="N287" s="196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144</v>
      </c>
      <c r="AU287" s="18" t="s">
        <v>80</v>
      </c>
    </row>
    <row r="288" spans="1:65" s="13" customFormat="1" ht="11.25">
      <c r="B288" s="199"/>
      <c r="C288" s="200"/>
      <c r="D288" s="197" t="s">
        <v>148</v>
      </c>
      <c r="E288" s="201" t="s">
        <v>19</v>
      </c>
      <c r="F288" s="202" t="s">
        <v>453</v>
      </c>
      <c r="G288" s="200"/>
      <c r="H288" s="203">
        <v>70</v>
      </c>
      <c r="I288" s="204"/>
      <c r="J288" s="200"/>
      <c r="K288" s="200"/>
      <c r="L288" s="205"/>
      <c r="M288" s="206"/>
      <c r="N288" s="207"/>
      <c r="O288" s="207"/>
      <c r="P288" s="207"/>
      <c r="Q288" s="207"/>
      <c r="R288" s="207"/>
      <c r="S288" s="207"/>
      <c r="T288" s="208"/>
      <c r="AT288" s="209" t="s">
        <v>148</v>
      </c>
      <c r="AU288" s="209" t="s">
        <v>80</v>
      </c>
      <c r="AV288" s="13" t="s">
        <v>80</v>
      </c>
      <c r="AW288" s="13" t="s">
        <v>33</v>
      </c>
      <c r="AX288" s="13" t="s">
        <v>78</v>
      </c>
      <c r="AY288" s="209" t="s">
        <v>135</v>
      </c>
    </row>
    <row r="289" spans="1:65" s="2" customFormat="1" ht="16.5" customHeight="1">
      <c r="A289" s="35"/>
      <c r="B289" s="36"/>
      <c r="C289" s="221" t="s">
        <v>454</v>
      </c>
      <c r="D289" s="221" t="s">
        <v>260</v>
      </c>
      <c r="E289" s="222" t="s">
        <v>455</v>
      </c>
      <c r="F289" s="223" t="s">
        <v>456</v>
      </c>
      <c r="G289" s="224" t="s">
        <v>180</v>
      </c>
      <c r="H289" s="225">
        <v>73.5</v>
      </c>
      <c r="I289" s="226"/>
      <c r="J289" s="227">
        <f>ROUND(I289*H289,2)</f>
        <v>0</v>
      </c>
      <c r="K289" s="223" t="s">
        <v>141</v>
      </c>
      <c r="L289" s="228"/>
      <c r="M289" s="229" t="s">
        <v>19</v>
      </c>
      <c r="N289" s="230" t="s">
        <v>42</v>
      </c>
      <c r="O289" s="65"/>
      <c r="P289" s="188">
        <f>O289*H289</f>
        <v>0</v>
      </c>
      <c r="Q289" s="188">
        <v>2.8000000000000001E-2</v>
      </c>
      <c r="R289" s="188">
        <f>Q289*H289</f>
        <v>2.0579999999999998</v>
      </c>
      <c r="S289" s="188">
        <v>0</v>
      </c>
      <c r="T289" s="189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0" t="s">
        <v>184</v>
      </c>
      <c r="AT289" s="190" t="s">
        <v>260</v>
      </c>
      <c r="AU289" s="190" t="s">
        <v>80</v>
      </c>
      <c r="AY289" s="18" t="s">
        <v>135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8" t="s">
        <v>78</v>
      </c>
      <c r="BK289" s="191">
        <f>ROUND(I289*H289,2)</f>
        <v>0</v>
      </c>
      <c r="BL289" s="18" t="s">
        <v>142</v>
      </c>
      <c r="BM289" s="190" t="s">
        <v>457</v>
      </c>
    </row>
    <row r="290" spans="1:65" s="13" customFormat="1" ht="11.25">
      <c r="B290" s="199"/>
      <c r="C290" s="200"/>
      <c r="D290" s="197" t="s">
        <v>148</v>
      </c>
      <c r="E290" s="200"/>
      <c r="F290" s="202" t="s">
        <v>458</v>
      </c>
      <c r="G290" s="200"/>
      <c r="H290" s="203">
        <v>73.5</v>
      </c>
      <c r="I290" s="204"/>
      <c r="J290" s="200"/>
      <c r="K290" s="200"/>
      <c r="L290" s="205"/>
      <c r="M290" s="206"/>
      <c r="N290" s="207"/>
      <c r="O290" s="207"/>
      <c r="P290" s="207"/>
      <c r="Q290" s="207"/>
      <c r="R290" s="207"/>
      <c r="S290" s="207"/>
      <c r="T290" s="208"/>
      <c r="AT290" s="209" t="s">
        <v>148</v>
      </c>
      <c r="AU290" s="209" t="s">
        <v>80</v>
      </c>
      <c r="AV290" s="13" t="s">
        <v>80</v>
      </c>
      <c r="AW290" s="13" t="s">
        <v>4</v>
      </c>
      <c r="AX290" s="13" t="s">
        <v>78</v>
      </c>
      <c r="AY290" s="209" t="s">
        <v>135</v>
      </c>
    </row>
    <row r="291" spans="1:65" s="2" customFormat="1" ht="33" customHeight="1">
      <c r="A291" s="35"/>
      <c r="B291" s="36"/>
      <c r="C291" s="179" t="s">
        <v>459</v>
      </c>
      <c r="D291" s="179" t="s">
        <v>137</v>
      </c>
      <c r="E291" s="180" t="s">
        <v>460</v>
      </c>
      <c r="F291" s="181" t="s">
        <v>461</v>
      </c>
      <c r="G291" s="182" t="s">
        <v>140</v>
      </c>
      <c r="H291" s="183">
        <v>18</v>
      </c>
      <c r="I291" s="184"/>
      <c r="J291" s="185">
        <f>ROUND(I291*H291,2)</f>
        <v>0</v>
      </c>
      <c r="K291" s="181" t="s">
        <v>141</v>
      </c>
      <c r="L291" s="40"/>
      <c r="M291" s="186" t="s">
        <v>19</v>
      </c>
      <c r="N291" s="187" t="s">
        <v>42</v>
      </c>
      <c r="O291" s="65"/>
      <c r="P291" s="188">
        <f>O291*H291</f>
        <v>0</v>
      </c>
      <c r="Q291" s="188">
        <v>8.6350000000000001E-4</v>
      </c>
      <c r="R291" s="188">
        <f>Q291*H291</f>
        <v>1.5543E-2</v>
      </c>
      <c r="S291" s="188">
        <v>0</v>
      </c>
      <c r="T291" s="189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90" t="s">
        <v>142</v>
      </c>
      <c r="AT291" s="190" t="s">
        <v>137</v>
      </c>
      <c r="AU291" s="190" t="s">
        <v>80</v>
      </c>
      <c r="AY291" s="18" t="s">
        <v>135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8" t="s">
        <v>78</v>
      </c>
      <c r="BK291" s="191">
        <f>ROUND(I291*H291,2)</f>
        <v>0</v>
      </c>
      <c r="BL291" s="18" t="s">
        <v>142</v>
      </c>
      <c r="BM291" s="190" t="s">
        <v>462</v>
      </c>
    </row>
    <row r="292" spans="1:65" s="2" customFormat="1" ht="11.25">
      <c r="A292" s="35"/>
      <c r="B292" s="36"/>
      <c r="C292" s="37"/>
      <c r="D292" s="192" t="s">
        <v>144</v>
      </c>
      <c r="E292" s="37"/>
      <c r="F292" s="193" t="s">
        <v>463</v>
      </c>
      <c r="G292" s="37"/>
      <c r="H292" s="37"/>
      <c r="I292" s="194"/>
      <c r="J292" s="37"/>
      <c r="K292" s="37"/>
      <c r="L292" s="40"/>
      <c r="M292" s="195"/>
      <c r="N292" s="196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144</v>
      </c>
      <c r="AU292" s="18" t="s">
        <v>80</v>
      </c>
    </row>
    <row r="293" spans="1:65" s="13" customFormat="1" ht="11.25">
      <c r="B293" s="199"/>
      <c r="C293" s="200"/>
      <c r="D293" s="197" t="s">
        <v>148</v>
      </c>
      <c r="E293" s="201" t="s">
        <v>19</v>
      </c>
      <c r="F293" s="202" t="s">
        <v>330</v>
      </c>
      <c r="G293" s="200"/>
      <c r="H293" s="203">
        <v>9</v>
      </c>
      <c r="I293" s="204"/>
      <c r="J293" s="200"/>
      <c r="K293" s="200"/>
      <c r="L293" s="205"/>
      <c r="M293" s="206"/>
      <c r="N293" s="207"/>
      <c r="O293" s="207"/>
      <c r="P293" s="207"/>
      <c r="Q293" s="207"/>
      <c r="R293" s="207"/>
      <c r="S293" s="207"/>
      <c r="T293" s="208"/>
      <c r="AT293" s="209" t="s">
        <v>148</v>
      </c>
      <c r="AU293" s="209" t="s">
        <v>80</v>
      </c>
      <c r="AV293" s="13" t="s">
        <v>80</v>
      </c>
      <c r="AW293" s="13" t="s">
        <v>33</v>
      </c>
      <c r="AX293" s="13" t="s">
        <v>78</v>
      </c>
      <c r="AY293" s="209" t="s">
        <v>135</v>
      </c>
    </row>
    <row r="294" spans="1:65" s="13" customFormat="1" ht="11.25">
      <c r="B294" s="199"/>
      <c r="C294" s="200"/>
      <c r="D294" s="197" t="s">
        <v>148</v>
      </c>
      <c r="E294" s="200"/>
      <c r="F294" s="202" t="s">
        <v>464</v>
      </c>
      <c r="G294" s="200"/>
      <c r="H294" s="203">
        <v>18</v>
      </c>
      <c r="I294" s="204"/>
      <c r="J294" s="200"/>
      <c r="K294" s="200"/>
      <c r="L294" s="205"/>
      <c r="M294" s="206"/>
      <c r="N294" s="207"/>
      <c r="O294" s="207"/>
      <c r="P294" s="207"/>
      <c r="Q294" s="207"/>
      <c r="R294" s="207"/>
      <c r="S294" s="207"/>
      <c r="T294" s="208"/>
      <c r="AT294" s="209" t="s">
        <v>148</v>
      </c>
      <c r="AU294" s="209" t="s">
        <v>80</v>
      </c>
      <c r="AV294" s="13" t="s">
        <v>80</v>
      </c>
      <c r="AW294" s="13" t="s">
        <v>4</v>
      </c>
      <c r="AX294" s="13" t="s">
        <v>78</v>
      </c>
      <c r="AY294" s="209" t="s">
        <v>135</v>
      </c>
    </row>
    <row r="295" spans="1:65" s="2" customFormat="1" ht="16.5" customHeight="1">
      <c r="A295" s="35"/>
      <c r="B295" s="36"/>
      <c r="C295" s="179" t="s">
        <v>465</v>
      </c>
      <c r="D295" s="179" t="s">
        <v>137</v>
      </c>
      <c r="E295" s="180" t="s">
        <v>466</v>
      </c>
      <c r="F295" s="181" t="s">
        <v>467</v>
      </c>
      <c r="G295" s="182" t="s">
        <v>310</v>
      </c>
      <c r="H295" s="183">
        <v>1</v>
      </c>
      <c r="I295" s="184"/>
      <c r="J295" s="185">
        <f>ROUND(I295*H295,2)</f>
        <v>0</v>
      </c>
      <c r="K295" s="181" t="s">
        <v>141</v>
      </c>
      <c r="L295" s="40"/>
      <c r="M295" s="186" t="s">
        <v>19</v>
      </c>
      <c r="N295" s="187" t="s">
        <v>42</v>
      </c>
      <c r="O295" s="65"/>
      <c r="P295" s="188">
        <f>O295*H295</f>
        <v>0</v>
      </c>
      <c r="Q295" s="188">
        <v>7.2870000000000004E-2</v>
      </c>
      <c r="R295" s="188">
        <f>Q295*H295</f>
        <v>7.2870000000000004E-2</v>
      </c>
      <c r="S295" s="188">
        <v>0</v>
      </c>
      <c r="T295" s="189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0" t="s">
        <v>142</v>
      </c>
      <c r="AT295" s="190" t="s">
        <v>137</v>
      </c>
      <c r="AU295" s="190" t="s">
        <v>80</v>
      </c>
      <c r="AY295" s="18" t="s">
        <v>135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8" t="s">
        <v>78</v>
      </c>
      <c r="BK295" s="191">
        <f>ROUND(I295*H295,2)</f>
        <v>0</v>
      </c>
      <c r="BL295" s="18" t="s">
        <v>142</v>
      </c>
      <c r="BM295" s="190" t="s">
        <v>468</v>
      </c>
    </row>
    <row r="296" spans="1:65" s="2" customFormat="1" ht="11.25">
      <c r="A296" s="35"/>
      <c r="B296" s="36"/>
      <c r="C296" s="37"/>
      <c r="D296" s="192" t="s">
        <v>144</v>
      </c>
      <c r="E296" s="37"/>
      <c r="F296" s="193" t="s">
        <v>469</v>
      </c>
      <c r="G296" s="37"/>
      <c r="H296" s="37"/>
      <c r="I296" s="194"/>
      <c r="J296" s="37"/>
      <c r="K296" s="37"/>
      <c r="L296" s="40"/>
      <c r="M296" s="195"/>
      <c r="N296" s="196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144</v>
      </c>
      <c r="AU296" s="18" t="s">
        <v>80</v>
      </c>
    </row>
    <row r="297" spans="1:65" s="2" customFormat="1" ht="16.5" customHeight="1">
      <c r="A297" s="35"/>
      <c r="B297" s="36"/>
      <c r="C297" s="221" t="s">
        <v>470</v>
      </c>
      <c r="D297" s="221" t="s">
        <v>260</v>
      </c>
      <c r="E297" s="222" t="s">
        <v>471</v>
      </c>
      <c r="F297" s="223" t="s">
        <v>472</v>
      </c>
      <c r="G297" s="224" t="s">
        <v>310</v>
      </c>
      <c r="H297" s="225">
        <v>1</v>
      </c>
      <c r="I297" s="226"/>
      <c r="J297" s="227">
        <f>ROUND(I297*H297,2)</f>
        <v>0</v>
      </c>
      <c r="K297" s="223" t="s">
        <v>272</v>
      </c>
      <c r="L297" s="228"/>
      <c r="M297" s="229" t="s">
        <v>19</v>
      </c>
      <c r="N297" s="230" t="s">
        <v>42</v>
      </c>
      <c r="O297" s="65"/>
      <c r="P297" s="188">
        <f>O297*H297</f>
        <v>0</v>
      </c>
      <c r="Q297" s="188">
        <v>1.4500000000000001E-2</v>
      </c>
      <c r="R297" s="188">
        <f>Q297*H297</f>
        <v>1.4500000000000001E-2</v>
      </c>
      <c r="S297" s="188">
        <v>0</v>
      </c>
      <c r="T297" s="189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90" t="s">
        <v>184</v>
      </c>
      <c r="AT297" s="190" t="s">
        <v>260</v>
      </c>
      <c r="AU297" s="190" t="s">
        <v>80</v>
      </c>
      <c r="AY297" s="18" t="s">
        <v>135</v>
      </c>
      <c r="BE297" s="191">
        <f>IF(N297="základní",J297,0)</f>
        <v>0</v>
      </c>
      <c r="BF297" s="191">
        <f>IF(N297="snížená",J297,0)</f>
        <v>0</v>
      </c>
      <c r="BG297" s="191">
        <f>IF(N297="zákl. přenesená",J297,0)</f>
        <v>0</v>
      </c>
      <c r="BH297" s="191">
        <f>IF(N297="sníž. přenesená",J297,0)</f>
        <v>0</v>
      </c>
      <c r="BI297" s="191">
        <f>IF(N297="nulová",J297,0)</f>
        <v>0</v>
      </c>
      <c r="BJ297" s="18" t="s">
        <v>78</v>
      </c>
      <c r="BK297" s="191">
        <f>ROUND(I297*H297,2)</f>
        <v>0</v>
      </c>
      <c r="BL297" s="18" t="s">
        <v>142</v>
      </c>
      <c r="BM297" s="190" t="s">
        <v>473</v>
      </c>
    </row>
    <row r="298" spans="1:65" s="2" customFormat="1" ht="19.5">
      <c r="A298" s="35"/>
      <c r="B298" s="36"/>
      <c r="C298" s="37"/>
      <c r="D298" s="197" t="s">
        <v>146</v>
      </c>
      <c r="E298" s="37"/>
      <c r="F298" s="198" t="s">
        <v>362</v>
      </c>
      <c r="G298" s="37"/>
      <c r="H298" s="37"/>
      <c r="I298" s="194"/>
      <c r="J298" s="37"/>
      <c r="K298" s="37"/>
      <c r="L298" s="40"/>
      <c r="M298" s="195"/>
      <c r="N298" s="196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146</v>
      </c>
      <c r="AU298" s="18" t="s">
        <v>80</v>
      </c>
    </row>
    <row r="299" spans="1:65" s="2" customFormat="1" ht="21.75" customHeight="1">
      <c r="A299" s="35"/>
      <c r="B299" s="36"/>
      <c r="C299" s="179" t="s">
        <v>474</v>
      </c>
      <c r="D299" s="179" t="s">
        <v>137</v>
      </c>
      <c r="E299" s="180" t="s">
        <v>475</v>
      </c>
      <c r="F299" s="181" t="s">
        <v>476</v>
      </c>
      <c r="G299" s="182" t="s">
        <v>310</v>
      </c>
      <c r="H299" s="183">
        <v>2</v>
      </c>
      <c r="I299" s="184"/>
      <c r="J299" s="185">
        <f>ROUND(I299*H299,2)</f>
        <v>0</v>
      </c>
      <c r="K299" s="181" t="s">
        <v>141</v>
      </c>
      <c r="L299" s="40"/>
      <c r="M299" s="186" t="s">
        <v>19</v>
      </c>
      <c r="N299" s="187" t="s">
        <v>42</v>
      </c>
      <c r="O299" s="65"/>
      <c r="P299" s="188">
        <f>O299*H299</f>
        <v>0</v>
      </c>
      <c r="Q299" s="188">
        <v>0.35743999999999998</v>
      </c>
      <c r="R299" s="188">
        <f>Q299*H299</f>
        <v>0.71487999999999996</v>
      </c>
      <c r="S299" s="188">
        <v>0</v>
      </c>
      <c r="T299" s="189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90" t="s">
        <v>142</v>
      </c>
      <c r="AT299" s="190" t="s">
        <v>137</v>
      </c>
      <c r="AU299" s="190" t="s">
        <v>80</v>
      </c>
      <c r="AY299" s="18" t="s">
        <v>135</v>
      </c>
      <c r="BE299" s="191">
        <f>IF(N299="základní",J299,0)</f>
        <v>0</v>
      </c>
      <c r="BF299" s="191">
        <f>IF(N299="snížená",J299,0)</f>
        <v>0</v>
      </c>
      <c r="BG299" s="191">
        <f>IF(N299="zákl. přenesená",J299,0)</f>
        <v>0</v>
      </c>
      <c r="BH299" s="191">
        <f>IF(N299="sníž. přenesená",J299,0)</f>
        <v>0</v>
      </c>
      <c r="BI299" s="191">
        <f>IF(N299="nulová",J299,0)</f>
        <v>0</v>
      </c>
      <c r="BJ299" s="18" t="s">
        <v>78</v>
      </c>
      <c r="BK299" s="191">
        <f>ROUND(I299*H299,2)</f>
        <v>0</v>
      </c>
      <c r="BL299" s="18" t="s">
        <v>142</v>
      </c>
      <c r="BM299" s="190" t="s">
        <v>477</v>
      </c>
    </row>
    <row r="300" spans="1:65" s="2" customFormat="1" ht="11.25">
      <c r="A300" s="35"/>
      <c r="B300" s="36"/>
      <c r="C300" s="37"/>
      <c r="D300" s="192" t="s">
        <v>144</v>
      </c>
      <c r="E300" s="37"/>
      <c r="F300" s="193" t="s">
        <v>478</v>
      </c>
      <c r="G300" s="37"/>
      <c r="H300" s="37"/>
      <c r="I300" s="194"/>
      <c r="J300" s="37"/>
      <c r="K300" s="37"/>
      <c r="L300" s="40"/>
      <c r="M300" s="195"/>
      <c r="N300" s="196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144</v>
      </c>
      <c r="AU300" s="18" t="s">
        <v>80</v>
      </c>
    </row>
    <row r="301" spans="1:65" s="2" customFormat="1" ht="16.5" customHeight="1">
      <c r="A301" s="35"/>
      <c r="B301" s="36"/>
      <c r="C301" s="221" t="s">
        <v>479</v>
      </c>
      <c r="D301" s="221" t="s">
        <v>260</v>
      </c>
      <c r="E301" s="222" t="s">
        <v>480</v>
      </c>
      <c r="F301" s="223" t="s">
        <v>481</v>
      </c>
      <c r="G301" s="224" t="s">
        <v>310</v>
      </c>
      <c r="H301" s="225">
        <v>2</v>
      </c>
      <c r="I301" s="226"/>
      <c r="J301" s="227">
        <f>ROUND(I301*H301,2)</f>
        <v>0</v>
      </c>
      <c r="K301" s="223" t="s">
        <v>272</v>
      </c>
      <c r="L301" s="228"/>
      <c r="M301" s="229" t="s">
        <v>19</v>
      </c>
      <c r="N301" s="230" t="s">
        <v>42</v>
      </c>
      <c r="O301" s="65"/>
      <c r="P301" s="188">
        <f>O301*H301</f>
        <v>0</v>
      </c>
      <c r="Q301" s="188">
        <v>0.16</v>
      </c>
      <c r="R301" s="188">
        <f>Q301*H301</f>
        <v>0.32</v>
      </c>
      <c r="S301" s="188">
        <v>0</v>
      </c>
      <c r="T301" s="189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0" t="s">
        <v>184</v>
      </c>
      <c r="AT301" s="190" t="s">
        <v>260</v>
      </c>
      <c r="AU301" s="190" t="s">
        <v>80</v>
      </c>
      <c r="AY301" s="18" t="s">
        <v>135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8" t="s">
        <v>78</v>
      </c>
      <c r="BK301" s="191">
        <f>ROUND(I301*H301,2)</f>
        <v>0</v>
      </c>
      <c r="BL301" s="18" t="s">
        <v>142</v>
      </c>
      <c r="BM301" s="190" t="s">
        <v>482</v>
      </c>
    </row>
    <row r="302" spans="1:65" s="2" customFormat="1" ht="19.5">
      <c r="A302" s="35"/>
      <c r="B302" s="36"/>
      <c r="C302" s="37"/>
      <c r="D302" s="197" t="s">
        <v>146</v>
      </c>
      <c r="E302" s="37"/>
      <c r="F302" s="198" t="s">
        <v>362</v>
      </c>
      <c r="G302" s="37"/>
      <c r="H302" s="37"/>
      <c r="I302" s="194"/>
      <c r="J302" s="37"/>
      <c r="K302" s="37"/>
      <c r="L302" s="40"/>
      <c r="M302" s="195"/>
      <c r="N302" s="196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146</v>
      </c>
      <c r="AU302" s="18" t="s">
        <v>80</v>
      </c>
    </row>
    <row r="303" spans="1:65" s="2" customFormat="1" ht="24.2" customHeight="1">
      <c r="A303" s="35"/>
      <c r="B303" s="36"/>
      <c r="C303" s="179" t="s">
        <v>483</v>
      </c>
      <c r="D303" s="179" t="s">
        <v>137</v>
      </c>
      <c r="E303" s="180" t="s">
        <v>484</v>
      </c>
      <c r="F303" s="181" t="s">
        <v>485</v>
      </c>
      <c r="G303" s="182" t="s">
        <v>310</v>
      </c>
      <c r="H303" s="183">
        <v>1</v>
      </c>
      <c r="I303" s="184"/>
      <c r="J303" s="185">
        <f>ROUND(I303*H303,2)</f>
        <v>0</v>
      </c>
      <c r="K303" s="181" t="s">
        <v>141</v>
      </c>
      <c r="L303" s="40"/>
      <c r="M303" s="186" t="s">
        <v>19</v>
      </c>
      <c r="N303" s="187" t="s">
        <v>42</v>
      </c>
      <c r="O303" s="65"/>
      <c r="P303" s="188">
        <f>O303*H303</f>
        <v>0</v>
      </c>
      <c r="Q303" s="188">
        <v>8.0000000000000004E-4</v>
      </c>
      <c r="R303" s="188">
        <f>Q303*H303</f>
        <v>8.0000000000000004E-4</v>
      </c>
      <c r="S303" s="188">
        <v>0</v>
      </c>
      <c r="T303" s="18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90" t="s">
        <v>142</v>
      </c>
      <c r="AT303" s="190" t="s">
        <v>137</v>
      </c>
      <c r="AU303" s="190" t="s">
        <v>80</v>
      </c>
      <c r="AY303" s="18" t="s">
        <v>135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8" t="s">
        <v>78</v>
      </c>
      <c r="BK303" s="191">
        <f>ROUND(I303*H303,2)</f>
        <v>0</v>
      </c>
      <c r="BL303" s="18" t="s">
        <v>142</v>
      </c>
      <c r="BM303" s="190" t="s">
        <v>486</v>
      </c>
    </row>
    <row r="304" spans="1:65" s="2" customFormat="1" ht="11.25">
      <c r="A304" s="35"/>
      <c r="B304" s="36"/>
      <c r="C304" s="37"/>
      <c r="D304" s="192" t="s">
        <v>144</v>
      </c>
      <c r="E304" s="37"/>
      <c r="F304" s="193" t="s">
        <v>487</v>
      </c>
      <c r="G304" s="37"/>
      <c r="H304" s="37"/>
      <c r="I304" s="194"/>
      <c r="J304" s="37"/>
      <c r="K304" s="37"/>
      <c r="L304" s="40"/>
      <c r="M304" s="195"/>
      <c r="N304" s="196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144</v>
      </c>
      <c r="AU304" s="18" t="s">
        <v>80</v>
      </c>
    </row>
    <row r="305" spans="1:65" s="2" customFormat="1" ht="16.5" customHeight="1">
      <c r="A305" s="35"/>
      <c r="B305" s="36"/>
      <c r="C305" s="221" t="s">
        <v>488</v>
      </c>
      <c r="D305" s="221" t="s">
        <v>260</v>
      </c>
      <c r="E305" s="222" t="s">
        <v>489</v>
      </c>
      <c r="F305" s="223" t="s">
        <v>490</v>
      </c>
      <c r="G305" s="224" t="s">
        <v>310</v>
      </c>
      <c r="H305" s="225">
        <v>1</v>
      </c>
      <c r="I305" s="226"/>
      <c r="J305" s="227">
        <f>ROUND(I305*H305,2)</f>
        <v>0</v>
      </c>
      <c r="K305" s="223" t="s">
        <v>272</v>
      </c>
      <c r="L305" s="228"/>
      <c r="M305" s="229" t="s">
        <v>19</v>
      </c>
      <c r="N305" s="230" t="s">
        <v>42</v>
      </c>
      <c r="O305" s="65"/>
      <c r="P305" s="188">
        <f>O305*H305</f>
        <v>0</v>
      </c>
      <c r="Q305" s="188">
        <v>0.02</v>
      </c>
      <c r="R305" s="188">
        <f>Q305*H305</f>
        <v>0.02</v>
      </c>
      <c r="S305" s="188">
        <v>0</v>
      </c>
      <c r="T305" s="189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90" t="s">
        <v>184</v>
      </c>
      <c r="AT305" s="190" t="s">
        <v>260</v>
      </c>
      <c r="AU305" s="190" t="s">
        <v>80</v>
      </c>
      <c r="AY305" s="18" t="s">
        <v>135</v>
      </c>
      <c r="BE305" s="191">
        <f>IF(N305="základní",J305,0)</f>
        <v>0</v>
      </c>
      <c r="BF305" s="191">
        <f>IF(N305="snížená",J305,0)</f>
        <v>0</v>
      </c>
      <c r="BG305" s="191">
        <f>IF(N305="zákl. přenesená",J305,0)</f>
        <v>0</v>
      </c>
      <c r="BH305" s="191">
        <f>IF(N305="sníž. přenesená",J305,0)</f>
        <v>0</v>
      </c>
      <c r="BI305" s="191">
        <f>IF(N305="nulová",J305,0)</f>
        <v>0</v>
      </c>
      <c r="BJ305" s="18" t="s">
        <v>78</v>
      </c>
      <c r="BK305" s="191">
        <f>ROUND(I305*H305,2)</f>
        <v>0</v>
      </c>
      <c r="BL305" s="18" t="s">
        <v>142</v>
      </c>
      <c r="BM305" s="190" t="s">
        <v>491</v>
      </c>
    </row>
    <row r="306" spans="1:65" s="2" customFormat="1" ht="19.5">
      <c r="A306" s="35"/>
      <c r="B306" s="36"/>
      <c r="C306" s="37"/>
      <c r="D306" s="197" t="s">
        <v>146</v>
      </c>
      <c r="E306" s="37"/>
      <c r="F306" s="198" t="s">
        <v>362</v>
      </c>
      <c r="G306" s="37"/>
      <c r="H306" s="37"/>
      <c r="I306" s="194"/>
      <c r="J306" s="37"/>
      <c r="K306" s="37"/>
      <c r="L306" s="40"/>
      <c r="M306" s="195"/>
      <c r="N306" s="196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146</v>
      </c>
      <c r="AU306" s="18" t="s">
        <v>80</v>
      </c>
    </row>
    <row r="307" spans="1:65" s="2" customFormat="1" ht="16.5" customHeight="1">
      <c r="A307" s="35"/>
      <c r="B307" s="36"/>
      <c r="C307" s="179" t="s">
        <v>492</v>
      </c>
      <c r="D307" s="179" t="s">
        <v>137</v>
      </c>
      <c r="E307" s="180" t="s">
        <v>493</v>
      </c>
      <c r="F307" s="181" t="s">
        <v>494</v>
      </c>
      <c r="G307" s="182" t="s">
        <v>187</v>
      </c>
      <c r="H307" s="183">
        <v>3</v>
      </c>
      <c r="I307" s="184"/>
      <c r="J307" s="185">
        <f>ROUND(I307*H307,2)</f>
        <v>0</v>
      </c>
      <c r="K307" s="181" t="s">
        <v>141</v>
      </c>
      <c r="L307" s="40"/>
      <c r="M307" s="186" t="s">
        <v>19</v>
      </c>
      <c r="N307" s="187" t="s">
        <v>42</v>
      </c>
      <c r="O307" s="65"/>
      <c r="P307" s="188">
        <f>O307*H307</f>
        <v>0</v>
      </c>
      <c r="Q307" s="188">
        <v>0</v>
      </c>
      <c r="R307" s="188">
        <f>Q307*H307</f>
        <v>0</v>
      </c>
      <c r="S307" s="188">
        <v>2</v>
      </c>
      <c r="T307" s="189">
        <f>S307*H307</f>
        <v>6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0" t="s">
        <v>142</v>
      </c>
      <c r="AT307" s="190" t="s">
        <v>137</v>
      </c>
      <c r="AU307" s="190" t="s">
        <v>80</v>
      </c>
      <c r="AY307" s="18" t="s">
        <v>135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8" t="s">
        <v>78</v>
      </c>
      <c r="BK307" s="191">
        <f>ROUND(I307*H307,2)</f>
        <v>0</v>
      </c>
      <c r="BL307" s="18" t="s">
        <v>142</v>
      </c>
      <c r="BM307" s="190" t="s">
        <v>495</v>
      </c>
    </row>
    <row r="308" spans="1:65" s="2" customFormat="1" ht="11.25">
      <c r="A308" s="35"/>
      <c r="B308" s="36"/>
      <c r="C308" s="37"/>
      <c r="D308" s="192" t="s">
        <v>144</v>
      </c>
      <c r="E308" s="37"/>
      <c r="F308" s="193" t="s">
        <v>496</v>
      </c>
      <c r="G308" s="37"/>
      <c r="H308" s="37"/>
      <c r="I308" s="194"/>
      <c r="J308" s="37"/>
      <c r="K308" s="37"/>
      <c r="L308" s="40"/>
      <c r="M308" s="195"/>
      <c r="N308" s="196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144</v>
      </c>
      <c r="AU308" s="18" t="s">
        <v>80</v>
      </c>
    </row>
    <row r="309" spans="1:65" s="13" customFormat="1" ht="11.25">
      <c r="B309" s="199"/>
      <c r="C309" s="200"/>
      <c r="D309" s="197" t="s">
        <v>148</v>
      </c>
      <c r="E309" s="201" t="s">
        <v>19</v>
      </c>
      <c r="F309" s="202" t="s">
        <v>497</v>
      </c>
      <c r="G309" s="200"/>
      <c r="H309" s="203">
        <v>3</v>
      </c>
      <c r="I309" s="204"/>
      <c r="J309" s="200"/>
      <c r="K309" s="200"/>
      <c r="L309" s="205"/>
      <c r="M309" s="206"/>
      <c r="N309" s="207"/>
      <c r="O309" s="207"/>
      <c r="P309" s="207"/>
      <c r="Q309" s="207"/>
      <c r="R309" s="207"/>
      <c r="S309" s="207"/>
      <c r="T309" s="208"/>
      <c r="AT309" s="209" t="s">
        <v>148</v>
      </c>
      <c r="AU309" s="209" t="s">
        <v>80</v>
      </c>
      <c r="AV309" s="13" t="s">
        <v>80</v>
      </c>
      <c r="AW309" s="13" t="s">
        <v>33</v>
      </c>
      <c r="AX309" s="13" t="s">
        <v>78</v>
      </c>
      <c r="AY309" s="209" t="s">
        <v>135</v>
      </c>
    </row>
    <row r="310" spans="1:65" s="2" customFormat="1" ht="16.5" customHeight="1">
      <c r="A310" s="35"/>
      <c r="B310" s="36"/>
      <c r="C310" s="179" t="s">
        <v>498</v>
      </c>
      <c r="D310" s="179" t="s">
        <v>137</v>
      </c>
      <c r="E310" s="180" t="s">
        <v>499</v>
      </c>
      <c r="F310" s="181" t="s">
        <v>500</v>
      </c>
      <c r="G310" s="182" t="s">
        <v>187</v>
      </c>
      <c r="H310" s="183">
        <v>13</v>
      </c>
      <c r="I310" s="184"/>
      <c r="J310" s="185">
        <f>ROUND(I310*H310,2)</f>
        <v>0</v>
      </c>
      <c r="K310" s="181" t="s">
        <v>141</v>
      </c>
      <c r="L310" s="40"/>
      <c r="M310" s="186" t="s">
        <v>19</v>
      </c>
      <c r="N310" s="187" t="s">
        <v>42</v>
      </c>
      <c r="O310" s="65"/>
      <c r="P310" s="188">
        <f>O310*H310</f>
        <v>0</v>
      </c>
      <c r="Q310" s="188">
        <v>0</v>
      </c>
      <c r="R310" s="188">
        <f>Q310*H310</f>
        <v>0</v>
      </c>
      <c r="S310" s="188">
        <v>2.4</v>
      </c>
      <c r="T310" s="189">
        <f>S310*H310</f>
        <v>31.2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0" t="s">
        <v>142</v>
      </c>
      <c r="AT310" s="190" t="s">
        <v>137</v>
      </c>
      <c r="AU310" s="190" t="s">
        <v>80</v>
      </c>
      <c r="AY310" s="18" t="s">
        <v>135</v>
      </c>
      <c r="BE310" s="191">
        <f>IF(N310="základní",J310,0)</f>
        <v>0</v>
      </c>
      <c r="BF310" s="191">
        <f>IF(N310="snížená",J310,0)</f>
        <v>0</v>
      </c>
      <c r="BG310" s="191">
        <f>IF(N310="zákl. přenesená",J310,0)</f>
        <v>0</v>
      </c>
      <c r="BH310" s="191">
        <f>IF(N310="sníž. přenesená",J310,0)</f>
        <v>0</v>
      </c>
      <c r="BI310" s="191">
        <f>IF(N310="nulová",J310,0)</f>
        <v>0</v>
      </c>
      <c r="BJ310" s="18" t="s">
        <v>78</v>
      </c>
      <c r="BK310" s="191">
        <f>ROUND(I310*H310,2)</f>
        <v>0</v>
      </c>
      <c r="BL310" s="18" t="s">
        <v>142</v>
      </c>
      <c r="BM310" s="190" t="s">
        <v>501</v>
      </c>
    </row>
    <row r="311" spans="1:65" s="2" customFormat="1" ht="11.25">
      <c r="A311" s="35"/>
      <c r="B311" s="36"/>
      <c r="C311" s="37"/>
      <c r="D311" s="192" t="s">
        <v>144</v>
      </c>
      <c r="E311" s="37"/>
      <c r="F311" s="193" t="s">
        <v>502</v>
      </c>
      <c r="G311" s="37"/>
      <c r="H311" s="37"/>
      <c r="I311" s="194"/>
      <c r="J311" s="37"/>
      <c r="K311" s="37"/>
      <c r="L311" s="40"/>
      <c r="M311" s="195"/>
      <c r="N311" s="196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144</v>
      </c>
      <c r="AU311" s="18" t="s">
        <v>80</v>
      </c>
    </row>
    <row r="312" spans="1:65" s="13" customFormat="1" ht="11.25">
      <c r="B312" s="199"/>
      <c r="C312" s="200"/>
      <c r="D312" s="197" t="s">
        <v>148</v>
      </c>
      <c r="E312" s="201" t="s">
        <v>19</v>
      </c>
      <c r="F312" s="202" t="s">
        <v>503</v>
      </c>
      <c r="G312" s="200"/>
      <c r="H312" s="203">
        <v>3</v>
      </c>
      <c r="I312" s="204"/>
      <c r="J312" s="200"/>
      <c r="K312" s="200"/>
      <c r="L312" s="205"/>
      <c r="M312" s="206"/>
      <c r="N312" s="207"/>
      <c r="O312" s="207"/>
      <c r="P312" s="207"/>
      <c r="Q312" s="207"/>
      <c r="R312" s="207"/>
      <c r="S312" s="207"/>
      <c r="T312" s="208"/>
      <c r="AT312" s="209" t="s">
        <v>148</v>
      </c>
      <c r="AU312" s="209" t="s">
        <v>80</v>
      </c>
      <c r="AV312" s="13" t="s">
        <v>80</v>
      </c>
      <c r="AW312" s="13" t="s">
        <v>33</v>
      </c>
      <c r="AX312" s="13" t="s">
        <v>71</v>
      </c>
      <c r="AY312" s="209" t="s">
        <v>135</v>
      </c>
    </row>
    <row r="313" spans="1:65" s="13" customFormat="1" ht="11.25">
      <c r="B313" s="199"/>
      <c r="C313" s="200"/>
      <c r="D313" s="197" t="s">
        <v>148</v>
      </c>
      <c r="E313" s="201" t="s">
        <v>19</v>
      </c>
      <c r="F313" s="202" t="s">
        <v>504</v>
      </c>
      <c r="G313" s="200"/>
      <c r="H313" s="203">
        <v>10</v>
      </c>
      <c r="I313" s="204"/>
      <c r="J313" s="200"/>
      <c r="K313" s="200"/>
      <c r="L313" s="205"/>
      <c r="M313" s="206"/>
      <c r="N313" s="207"/>
      <c r="O313" s="207"/>
      <c r="P313" s="207"/>
      <c r="Q313" s="207"/>
      <c r="R313" s="207"/>
      <c r="S313" s="207"/>
      <c r="T313" s="208"/>
      <c r="AT313" s="209" t="s">
        <v>148</v>
      </c>
      <c r="AU313" s="209" t="s">
        <v>80</v>
      </c>
      <c r="AV313" s="13" t="s">
        <v>80</v>
      </c>
      <c r="AW313" s="13" t="s">
        <v>33</v>
      </c>
      <c r="AX313" s="13" t="s">
        <v>71</v>
      </c>
      <c r="AY313" s="209" t="s">
        <v>135</v>
      </c>
    </row>
    <row r="314" spans="1:65" s="14" customFormat="1" ht="11.25">
      <c r="B314" s="210"/>
      <c r="C314" s="211"/>
      <c r="D314" s="197" t="s">
        <v>148</v>
      </c>
      <c r="E314" s="212" t="s">
        <v>19</v>
      </c>
      <c r="F314" s="213" t="s">
        <v>151</v>
      </c>
      <c r="G314" s="211"/>
      <c r="H314" s="214">
        <v>13</v>
      </c>
      <c r="I314" s="215"/>
      <c r="J314" s="211"/>
      <c r="K314" s="211"/>
      <c r="L314" s="216"/>
      <c r="M314" s="217"/>
      <c r="N314" s="218"/>
      <c r="O314" s="218"/>
      <c r="P314" s="218"/>
      <c r="Q314" s="218"/>
      <c r="R314" s="218"/>
      <c r="S314" s="218"/>
      <c r="T314" s="219"/>
      <c r="AT314" s="220" t="s">
        <v>148</v>
      </c>
      <c r="AU314" s="220" t="s">
        <v>80</v>
      </c>
      <c r="AV314" s="14" t="s">
        <v>142</v>
      </c>
      <c r="AW314" s="14" t="s">
        <v>33</v>
      </c>
      <c r="AX314" s="14" t="s">
        <v>78</v>
      </c>
      <c r="AY314" s="220" t="s">
        <v>135</v>
      </c>
    </row>
    <row r="315" spans="1:65" s="12" customFormat="1" ht="22.9" customHeight="1">
      <c r="B315" s="163"/>
      <c r="C315" s="164"/>
      <c r="D315" s="165" t="s">
        <v>70</v>
      </c>
      <c r="E315" s="177" t="s">
        <v>505</v>
      </c>
      <c r="F315" s="177" t="s">
        <v>506</v>
      </c>
      <c r="G315" s="164"/>
      <c r="H315" s="164"/>
      <c r="I315" s="167"/>
      <c r="J315" s="178">
        <f>BK315</f>
        <v>0</v>
      </c>
      <c r="K315" s="164"/>
      <c r="L315" s="169"/>
      <c r="M315" s="170"/>
      <c r="N315" s="171"/>
      <c r="O315" s="171"/>
      <c r="P315" s="172">
        <f>SUM(P316:P333)</f>
        <v>0</v>
      </c>
      <c r="Q315" s="171"/>
      <c r="R315" s="172">
        <f>SUM(R316:R333)</f>
        <v>0</v>
      </c>
      <c r="S315" s="171"/>
      <c r="T315" s="173">
        <f>SUM(T316:T333)</f>
        <v>0</v>
      </c>
      <c r="AR315" s="174" t="s">
        <v>78</v>
      </c>
      <c r="AT315" s="175" t="s">
        <v>70</v>
      </c>
      <c r="AU315" s="175" t="s">
        <v>78</v>
      </c>
      <c r="AY315" s="174" t="s">
        <v>135</v>
      </c>
      <c r="BK315" s="176">
        <f>SUM(BK316:BK333)</f>
        <v>0</v>
      </c>
    </row>
    <row r="316" spans="1:65" s="2" customFormat="1" ht="37.9" customHeight="1">
      <c r="A316" s="35"/>
      <c r="B316" s="36"/>
      <c r="C316" s="179" t="s">
        <v>507</v>
      </c>
      <c r="D316" s="179" t="s">
        <v>137</v>
      </c>
      <c r="E316" s="180" t="s">
        <v>508</v>
      </c>
      <c r="F316" s="181" t="s">
        <v>509</v>
      </c>
      <c r="G316" s="182" t="s">
        <v>247</v>
      </c>
      <c r="H316" s="183">
        <v>469.4</v>
      </c>
      <c r="I316" s="184"/>
      <c r="J316" s="185">
        <f>ROUND(I316*H316,2)</f>
        <v>0</v>
      </c>
      <c r="K316" s="181" t="s">
        <v>141</v>
      </c>
      <c r="L316" s="40"/>
      <c r="M316" s="186" t="s">
        <v>19</v>
      </c>
      <c r="N316" s="187" t="s">
        <v>42</v>
      </c>
      <c r="O316" s="65"/>
      <c r="P316" s="188">
        <f>O316*H316</f>
        <v>0</v>
      </c>
      <c r="Q316" s="188">
        <v>0</v>
      </c>
      <c r="R316" s="188">
        <f>Q316*H316</f>
        <v>0</v>
      </c>
      <c r="S316" s="188">
        <v>0</v>
      </c>
      <c r="T316" s="18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0" t="s">
        <v>142</v>
      </c>
      <c r="AT316" s="190" t="s">
        <v>137</v>
      </c>
      <c r="AU316" s="190" t="s">
        <v>80</v>
      </c>
      <c r="AY316" s="18" t="s">
        <v>135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8" t="s">
        <v>78</v>
      </c>
      <c r="BK316" s="191">
        <f>ROUND(I316*H316,2)</f>
        <v>0</v>
      </c>
      <c r="BL316" s="18" t="s">
        <v>142</v>
      </c>
      <c r="BM316" s="190" t="s">
        <v>510</v>
      </c>
    </row>
    <row r="317" spans="1:65" s="2" customFormat="1" ht="11.25">
      <c r="A317" s="35"/>
      <c r="B317" s="36"/>
      <c r="C317" s="37"/>
      <c r="D317" s="192" t="s">
        <v>144</v>
      </c>
      <c r="E317" s="37"/>
      <c r="F317" s="193" t="s">
        <v>511</v>
      </c>
      <c r="G317" s="37"/>
      <c r="H317" s="37"/>
      <c r="I317" s="194"/>
      <c r="J317" s="37"/>
      <c r="K317" s="37"/>
      <c r="L317" s="40"/>
      <c r="M317" s="195"/>
      <c r="N317" s="196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144</v>
      </c>
      <c r="AU317" s="18" t="s">
        <v>80</v>
      </c>
    </row>
    <row r="318" spans="1:65" s="2" customFormat="1" ht="37.9" customHeight="1">
      <c r="A318" s="35"/>
      <c r="B318" s="36"/>
      <c r="C318" s="179" t="s">
        <v>512</v>
      </c>
      <c r="D318" s="179" t="s">
        <v>137</v>
      </c>
      <c r="E318" s="180" t="s">
        <v>513</v>
      </c>
      <c r="F318" s="181" t="s">
        <v>514</v>
      </c>
      <c r="G318" s="182" t="s">
        <v>247</v>
      </c>
      <c r="H318" s="183">
        <v>6571.6</v>
      </c>
      <c r="I318" s="184"/>
      <c r="J318" s="185">
        <f>ROUND(I318*H318,2)</f>
        <v>0</v>
      </c>
      <c r="K318" s="181" t="s">
        <v>141</v>
      </c>
      <c r="L318" s="40"/>
      <c r="M318" s="186" t="s">
        <v>19</v>
      </c>
      <c r="N318" s="187" t="s">
        <v>42</v>
      </c>
      <c r="O318" s="65"/>
      <c r="P318" s="188">
        <f>O318*H318</f>
        <v>0</v>
      </c>
      <c r="Q318" s="188">
        <v>0</v>
      </c>
      <c r="R318" s="188">
        <f>Q318*H318</f>
        <v>0</v>
      </c>
      <c r="S318" s="188">
        <v>0</v>
      </c>
      <c r="T318" s="189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0" t="s">
        <v>142</v>
      </c>
      <c r="AT318" s="190" t="s">
        <v>137</v>
      </c>
      <c r="AU318" s="190" t="s">
        <v>80</v>
      </c>
      <c r="AY318" s="18" t="s">
        <v>135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8" t="s">
        <v>78</v>
      </c>
      <c r="BK318" s="191">
        <f>ROUND(I318*H318,2)</f>
        <v>0</v>
      </c>
      <c r="BL318" s="18" t="s">
        <v>142</v>
      </c>
      <c r="BM318" s="190" t="s">
        <v>515</v>
      </c>
    </row>
    <row r="319" spans="1:65" s="2" customFormat="1" ht="11.25">
      <c r="A319" s="35"/>
      <c r="B319" s="36"/>
      <c r="C319" s="37"/>
      <c r="D319" s="192" t="s">
        <v>144</v>
      </c>
      <c r="E319" s="37"/>
      <c r="F319" s="193" t="s">
        <v>516</v>
      </c>
      <c r="G319" s="37"/>
      <c r="H319" s="37"/>
      <c r="I319" s="194"/>
      <c r="J319" s="37"/>
      <c r="K319" s="37"/>
      <c r="L319" s="40"/>
      <c r="M319" s="195"/>
      <c r="N319" s="196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144</v>
      </c>
      <c r="AU319" s="18" t="s">
        <v>80</v>
      </c>
    </row>
    <row r="320" spans="1:65" s="2" customFormat="1" ht="19.5">
      <c r="A320" s="35"/>
      <c r="B320" s="36"/>
      <c r="C320" s="37"/>
      <c r="D320" s="197" t="s">
        <v>146</v>
      </c>
      <c r="E320" s="37"/>
      <c r="F320" s="198" t="s">
        <v>228</v>
      </c>
      <c r="G320" s="37"/>
      <c r="H320" s="37"/>
      <c r="I320" s="194"/>
      <c r="J320" s="37"/>
      <c r="K320" s="37"/>
      <c r="L320" s="40"/>
      <c r="M320" s="195"/>
      <c r="N320" s="196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146</v>
      </c>
      <c r="AU320" s="18" t="s">
        <v>80</v>
      </c>
    </row>
    <row r="321" spans="1:65" s="13" customFormat="1" ht="11.25">
      <c r="B321" s="199"/>
      <c r="C321" s="200"/>
      <c r="D321" s="197" t="s">
        <v>148</v>
      </c>
      <c r="E321" s="200"/>
      <c r="F321" s="202" t="s">
        <v>517</v>
      </c>
      <c r="G321" s="200"/>
      <c r="H321" s="203">
        <v>6571.6</v>
      </c>
      <c r="I321" s="204"/>
      <c r="J321" s="200"/>
      <c r="K321" s="200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148</v>
      </c>
      <c r="AU321" s="209" t="s">
        <v>80</v>
      </c>
      <c r="AV321" s="13" t="s">
        <v>80</v>
      </c>
      <c r="AW321" s="13" t="s">
        <v>4</v>
      </c>
      <c r="AX321" s="13" t="s">
        <v>78</v>
      </c>
      <c r="AY321" s="209" t="s">
        <v>135</v>
      </c>
    </row>
    <row r="322" spans="1:65" s="2" customFormat="1" ht="24.2" customHeight="1">
      <c r="A322" s="35"/>
      <c r="B322" s="36"/>
      <c r="C322" s="179" t="s">
        <v>518</v>
      </c>
      <c r="D322" s="179" t="s">
        <v>137</v>
      </c>
      <c r="E322" s="180" t="s">
        <v>519</v>
      </c>
      <c r="F322" s="181" t="s">
        <v>520</v>
      </c>
      <c r="G322" s="182" t="s">
        <v>247</v>
      </c>
      <c r="H322" s="183">
        <v>469.4</v>
      </c>
      <c r="I322" s="184"/>
      <c r="J322" s="185">
        <f>ROUND(I322*H322,2)</f>
        <v>0</v>
      </c>
      <c r="K322" s="181" t="s">
        <v>141</v>
      </c>
      <c r="L322" s="40"/>
      <c r="M322" s="186" t="s">
        <v>19</v>
      </c>
      <c r="N322" s="187" t="s">
        <v>42</v>
      </c>
      <c r="O322" s="65"/>
      <c r="P322" s="188">
        <f>O322*H322</f>
        <v>0</v>
      </c>
      <c r="Q322" s="188">
        <v>0</v>
      </c>
      <c r="R322" s="188">
        <f>Q322*H322</f>
        <v>0</v>
      </c>
      <c r="S322" s="188">
        <v>0</v>
      </c>
      <c r="T322" s="18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0" t="s">
        <v>142</v>
      </c>
      <c r="AT322" s="190" t="s">
        <v>137</v>
      </c>
      <c r="AU322" s="190" t="s">
        <v>80</v>
      </c>
      <c r="AY322" s="18" t="s">
        <v>135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8" t="s">
        <v>78</v>
      </c>
      <c r="BK322" s="191">
        <f>ROUND(I322*H322,2)</f>
        <v>0</v>
      </c>
      <c r="BL322" s="18" t="s">
        <v>142</v>
      </c>
      <c r="BM322" s="190" t="s">
        <v>521</v>
      </c>
    </row>
    <row r="323" spans="1:65" s="2" customFormat="1" ht="11.25">
      <c r="A323" s="35"/>
      <c r="B323" s="36"/>
      <c r="C323" s="37"/>
      <c r="D323" s="192" t="s">
        <v>144</v>
      </c>
      <c r="E323" s="37"/>
      <c r="F323" s="193" t="s">
        <v>522</v>
      </c>
      <c r="G323" s="37"/>
      <c r="H323" s="37"/>
      <c r="I323" s="194"/>
      <c r="J323" s="37"/>
      <c r="K323" s="37"/>
      <c r="L323" s="40"/>
      <c r="M323" s="195"/>
      <c r="N323" s="196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144</v>
      </c>
      <c r="AU323" s="18" t="s">
        <v>80</v>
      </c>
    </row>
    <row r="324" spans="1:65" s="2" customFormat="1" ht="44.25" customHeight="1">
      <c r="A324" s="35"/>
      <c r="B324" s="36"/>
      <c r="C324" s="179" t="s">
        <v>523</v>
      </c>
      <c r="D324" s="179" t="s">
        <v>137</v>
      </c>
      <c r="E324" s="180" t="s">
        <v>524</v>
      </c>
      <c r="F324" s="181" t="s">
        <v>525</v>
      </c>
      <c r="G324" s="182" t="s">
        <v>247</v>
      </c>
      <c r="H324" s="183">
        <v>147.9</v>
      </c>
      <c r="I324" s="184"/>
      <c r="J324" s="185">
        <f>ROUND(I324*H324,2)</f>
        <v>0</v>
      </c>
      <c r="K324" s="181" t="s">
        <v>141</v>
      </c>
      <c r="L324" s="40"/>
      <c r="M324" s="186" t="s">
        <v>19</v>
      </c>
      <c r="N324" s="187" t="s">
        <v>42</v>
      </c>
      <c r="O324" s="65"/>
      <c r="P324" s="188">
        <f>O324*H324</f>
        <v>0</v>
      </c>
      <c r="Q324" s="188">
        <v>0</v>
      </c>
      <c r="R324" s="188">
        <f>Q324*H324</f>
        <v>0</v>
      </c>
      <c r="S324" s="188">
        <v>0</v>
      </c>
      <c r="T324" s="189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90" t="s">
        <v>142</v>
      </c>
      <c r="AT324" s="190" t="s">
        <v>137</v>
      </c>
      <c r="AU324" s="190" t="s">
        <v>80</v>
      </c>
      <c r="AY324" s="18" t="s">
        <v>135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8" t="s">
        <v>78</v>
      </c>
      <c r="BK324" s="191">
        <f>ROUND(I324*H324,2)</f>
        <v>0</v>
      </c>
      <c r="BL324" s="18" t="s">
        <v>142</v>
      </c>
      <c r="BM324" s="190" t="s">
        <v>526</v>
      </c>
    </row>
    <row r="325" spans="1:65" s="2" customFormat="1" ht="11.25">
      <c r="A325" s="35"/>
      <c r="B325" s="36"/>
      <c r="C325" s="37"/>
      <c r="D325" s="192" t="s">
        <v>144</v>
      </c>
      <c r="E325" s="37"/>
      <c r="F325" s="193" t="s">
        <v>527</v>
      </c>
      <c r="G325" s="37"/>
      <c r="H325" s="37"/>
      <c r="I325" s="194"/>
      <c r="J325" s="37"/>
      <c r="K325" s="37"/>
      <c r="L325" s="40"/>
      <c r="M325" s="195"/>
      <c r="N325" s="196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144</v>
      </c>
      <c r="AU325" s="18" t="s">
        <v>80</v>
      </c>
    </row>
    <row r="326" spans="1:65" s="2" customFormat="1" ht="49.15" customHeight="1">
      <c r="A326" s="35"/>
      <c r="B326" s="36"/>
      <c r="C326" s="179" t="s">
        <v>528</v>
      </c>
      <c r="D326" s="179" t="s">
        <v>137</v>
      </c>
      <c r="E326" s="180" t="s">
        <v>529</v>
      </c>
      <c r="F326" s="181" t="s">
        <v>530</v>
      </c>
      <c r="G326" s="182" t="s">
        <v>247</v>
      </c>
      <c r="H326" s="183">
        <v>6</v>
      </c>
      <c r="I326" s="184"/>
      <c r="J326" s="185">
        <f>ROUND(I326*H326,2)</f>
        <v>0</v>
      </c>
      <c r="K326" s="181" t="s">
        <v>141</v>
      </c>
      <c r="L326" s="40"/>
      <c r="M326" s="186" t="s">
        <v>19</v>
      </c>
      <c r="N326" s="187" t="s">
        <v>42</v>
      </c>
      <c r="O326" s="65"/>
      <c r="P326" s="188">
        <f>O326*H326</f>
        <v>0</v>
      </c>
      <c r="Q326" s="188">
        <v>0</v>
      </c>
      <c r="R326" s="188">
        <f>Q326*H326</f>
        <v>0</v>
      </c>
      <c r="S326" s="188">
        <v>0</v>
      </c>
      <c r="T326" s="189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90" t="s">
        <v>142</v>
      </c>
      <c r="AT326" s="190" t="s">
        <v>137</v>
      </c>
      <c r="AU326" s="190" t="s">
        <v>80</v>
      </c>
      <c r="AY326" s="18" t="s">
        <v>135</v>
      </c>
      <c r="BE326" s="191">
        <f>IF(N326="základní",J326,0)</f>
        <v>0</v>
      </c>
      <c r="BF326" s="191">
        <f>IF(N326="snížená",J326,0)</f>
        <v>0</v>
      </c>
      <c r="BG326" s="191">
        <f>IF(N326="zákl. přenesená",J326,0)</f>
        <v>0</v>
      </c>
      <c r="BH326" s="191">
        <f>IF(N326="sníž. přenesená",J326,0)</f>
        <v>0</v>
      </c>
      <c r="BI326" s="191">
        <f>IF(N326="nulová",J326,0)</f>
        <v>0</v>
      </c>
      <c r="BJ326" s="18" t="s">
        <v>78</v>
      </c>
      <c r="BK326" s="191">
        <f>ROUND(I326*H326,2)</f>
        <v>0</v>
      </c>
      <c r="BL326" s="18" t="s">
        <v>142</v>
      </c>
      <c r="BM326" s="190" t="s">
        <v>531</v>
      </c>
    </row>
    <row r="327" spans="1:65" s="2" customFormat="1" ht="11.25">
      <c r="A327" s="35"/>
      <c r="B327" s="36"/>
      <c r="C327" s="37"/>
      <c r="D327" s="192" t="s">
        <v>144</v>
      </c>
      <c r="E327" s="37"/>
      <c r="F327" s="193" t="s">
        <v>532</v>
      </c>
      <c r="G327" s="37"/>
      <c r="H327" s="37"/>
      <c r="I327" s="194"/>
      <c r="J327" s="37"/>
      <c r="K327" s="37"/>
      <c r="L327" s="40"/>
      <c r="M327" s="195"/>
      <c r="N327" s="196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144</v>
      </c>
      <c r="AU327" s="18" t="s">
        <v>80</v>
      </c>
    </row>
    <row r="328" spans="1:65" s="2" customFormat="1" ht="44.25" customHeight="1">
      <c r="A328" s="35"/>
      <c r="B328" s="36"/>
      <c r="C328" s="179" t="s">
        <v>533</v>
      </c>
      <c r="D328" s="179" t="s">
        <v>137</v>
      </c>
      <c r="E328" s="180" t="s">
        <v>534</v>
      </c>
      <c r="F328" s="181" t="s">
        <v>535</v>
      </c>
      <c r="G328" s="182" t="s">
        <v>247</v>
      </c>
      <c r="H328" s="183">
        <v>31.2</v>
      </c>
      <c r="I328" s="184"/>
      <c r="J328" s="185">
        <f>ROUND(I328*H328,2)</f>
        <v>0</v>
      </c>
      <c r="K328" s="181" t="s">
        <v>141</v>
      </c>
      <c r="L328" s="40"/>
      <c r="M328" s="186" t="s">
        <v>19</v>
      </c>
      <c r="N328" s="187" t="s">
        <v>42</v>
      </c>
      <c r="O328" s="65"/>
      <c r="P328" s="188">
        <f>O328*H328</f>
        <v>0</v>
      </c>
      <c r="Q328" s="188">
        <v>0</v>
      </c>
      <c r="R328" s="188">
        <f>Q328*H328</f>
        <v>0</v>
      </c>
      <c r="S328" s="188">
        <v>0</v>
      </c>
      <c r="T328" s="189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0" t="s">
        <v>142</v>
      </c>
      <c r="AT328" s="190" t="s">
        <v>137</v>
      </c>
      <c r="AU328" s="190" t="s">
        <v>80</v>
      </c>
      <c r="AY328" s="18" t="s">
        <v>135</v>
      </c>
      <c r="BE328" s="191">
        <f>IF(N328="základní",J328,0)</f>
        <v>0</v>
      </c>
      <c r="BF328" s="191">
        <f>IF(N328="snížená",J328,0)</f>
        <v>0</v>
      </c>
      <c r="BG328" s="191">
        <f>IF(N328="zákl. přenesená",J328,0)</f>
        <v>0</v>
      </c>
      <c r="BH328" s="191">
        <f>IF(N328="sníž. přenesená",J328,0)</f>
        <v>0</v>
      </c>
      <c r="BI328" s="191">
        <f>IF(N328="nulová",J328,0)</f>
        <v>0</v>
      </c>
      <c r="BJ328" s="18" t="s">
        <v>78</v>
      </c>
      <c r="BK328" s="191">
        <f>ROUND(I328*H328,2)</f>
        <v>0</v>
      </c>
      <c r="BL328" s="18" t="s">
        <v>142</v>
      </c>
      <c r="BM328" s="190" t="s">
        <v>536</v>
      </c>
    </row>
    <row r="329" spans="1:65" s="2" customFormat="1" ht="11.25">
      <c r="A329" s="35"/>
      <c r="B329" s="36"/>
      <c r="C329" s="37"/>
      <c r="D329" s="192" t="s">
        <v>144</v>
      </c>
      <c r="E329" s="37"/>
      <c r="F329" s="193" t="s">
        <v>537</v>
      </c>
      <c r="G329" s="37"/>
      <c r="H329" s="37"/>
      <c r="I329" s="194"/>
      <c r="J329" s="37"/>
      <c r="K329" s="37"/>
      <c r="L329" s="40"/>
      <c r="M329" s="195"/>
      <c r="N329" s="196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144</v>
      </c>
      <c r="AU329" s="18" t="s">
        <v>80</v>
      </c>
    </row>
    <row r="330" spans="1:65" s="2" customFormat="1" ht="44.25" customHeight="1">
      <c r="A330" s="35"/>
      <c r="B330" s="36"/>
      <c r="C330" s="179" t="s">
        <v>538</v>
      </c>
      <c r="D330" s="179" t="s">
        <v>137</v>
      </c>
      <c r="E330" s="180" t="s">
        <v>539</v>
      </c>
      <c r="F330" s="181" t="s">
        <v>246</v>
      </c>
      <c r="G330" s="182" t="s">
        <v>247</v>
      </c>
      <c r="H330" s="183">
        <v>185.8</v>
      </c>
      <c r="I330" s="184"/>
      <c r="J330" s="185">
        <f>ROUND(I330*H330,2)</f>
        <v>0</v>
      </c>
      <c r="K330" s="181" t="s">
        <v>141</v>
      </c>
      <c r="L330" s="40"/>
      <c r="M330" s="186" t="s">
        <v>19</v>
      </c>
      <c r="N330" s="187" t="s">
        <v>42</v>
      </c>
      <c r="O330" s="65"/>
      <c r="P330" s="188">
        <f>O330*H330</f>
        <v>0</v>
      </c>
      <c r="Q330" s="188">
        <v>0</v>
      </c>
      <c r="R330" s="188">
        <f>Q330*H330</f>
        <v>0</v>
      </c>
      <c r="S330" s="188">
        <v>0</v>
      </c>
      <c r="T330" s="189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90" t="s">
        <v>142</v>
      </c>
      <c r="AT330" s="190" t="s">
        <v>137</v>
      </c>
      <c r="AU330" s="190" t="s">
        <v>80</v>
      </c>
      <c r="AY330" s="18" t="s">
        <v>135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8" t="s">
        <v>78</v>
      </c>
      <c r="BK330" s="191">
        <f>ROUND(I330*H330,2)</f>
        <v>0</v>
      </c>
      <c r="BL330" s="18" t="s">
        <v>142</v>
      </c>
      <c r="BM330" s="190" t="s">
        <v>540</v>
      </c>
    </row>
    <row r="331" spans="1:65" s="2" customFormat="1" ht="11.25">
      <c r="A331" s="35"/>
      <c r="B331" s="36"/>
      <c r="C331" s="37"/>
      <c r="D331" s="192" t="s">
        <v>144</v>
      </c>
      <c r="E331" s="37"/>
      <c r="F331" s="193" t="s">
        <v>541</v>
      </c>
      <c r="G331" s="37"/>
      <c r="H331" s="37"/>
      <c r="I331" s="194"/>
      <c r="J331" s="37"/>
      <c r="K331" s="37"/>
      <c r="L331" s="40"/>
      <c r="M331" s="195"/>
      <c r="N331" s="196"/>
      <c r="O331" s="65"/>
      <c r="P331" s="65"/>
      <c r="Q331" s="65"/>
      <c r="R331" s="65"/>
      <c r="S331" s="65"/>
      <c r="T331" s="66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144</v>
      </c>
      <c r="AU331" s="18" t="s">
        <v>80</v>
      </c>
    </row>
    <row r="332" spans="1:65" s="2" customFormat="1" ht="44.25" customHeight="1">
      <c r="A332" s="35"/>
      <c r="B332" s="36"/>
      <c r="C332" s="179" t="s">
        <v>542</v>
      </c>
      <c r="D332" s="179" t="s">
        <v>137</v>
      </c>
      <c r="E332" s="180" t="s">
        <v>543</v>
      </c>
      <c r="F332" s="181" t="s">
        <v>544</v>
      </c>
      <c r="G332" s="182" t="s">
        <v>247</v>
      </c>
      <c r="H332" s="183">
        <v>98.5</v>
      </c>
      <c r="I332" s="184"/>
      <c r="J332" s="185">
        <f>ROUND(I332*H332,2)</f>
        <v>0</v>
      </c>
      <c r="K332" s="181" t="s">
        <v>141</v>
      </c>
      <c r="L332" s="40"/>
      <c r="M332" s="186" t="s">
        <v>19</v>
      </c>
      <c r="N332" s="187" t="s">
        <v>42</v>
      </c>
      <c r="O332" s="65"/>
      <c r="P332" s="188">
        <f>O332*H332</f>
        <v>0</v>
      </c>
      <c r="Q332" s="188">
        <v>0</v>
      </c>
      <c r="R332" s="188">
        <f>Q332*H332</f>
        <v>0</v>
      </c>
      <c r="S332" s="188">
        <v>0</v>
      </c>
      <c r="T332" s="189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90" t="s">
        <v>142</v>
      </c>
      <c r="AT332" s="190" t="s">
        <v>137</v>
      </c>
      <c r="AU332" s="190" t="s">
        <v>80</v>
      </c>
      <c r="AY332" s="18" t="s">
        <v>135</v>
      </c>
      <c r="BE332" s="191">
        <f>IF(N332="základní",J332,0)</f>
        <v>0</v>
      </c>
      <c r="BF332" s="191">
        <f>IF(N332="snížená",J332,0)</f>
        <v>0</v>
      </c>
      <c r="BG332" s="191">
        <f>IF(N332="zákl. přenesená",J332,0)</f>
        <v>0</v>
      </c>
      <c r="BH332" s="191">
        <f>IF(N332="sníž. přenesená",J332,0)</f>
        <v>0</v>
      </c>
      <c r="BI332" s="191">
        <f>IF(N332="nulová",J332,0)</f>
        <v>0</v>
      </c>
      <c r="BJ332" s="18" t="s">
        <v>78</v>
      </c>
      <c r="BK332" s="191">
        <f>ROUND(I332*H332,2)</f>
        <v>0</v>
      </c>
      <c r="BL332" s="18" t="s">
        <v>142</v>
      </c>
      <c r="BM332" s="190" t="s">
        <v>545</v>
      </c>
    </row>
    <row r="333" spans="1:65" s="2" customFormat="1" ht="11.25">
      <c r="A333" s="35"/>
      <c r="B333" s="36"/>
      <c r="C333" s="37"/>
      <c r="D333" s="192" t="s">
        <v>144</v>
      </c>
      <c r="E333" s="37"/>
      <c r="F333" s="193" t="s">
        <v>546</v>
      </c>
      <c r="G333" s="37"/>
      <c r="H333" s="37"/>
      <c r="I333" s="194"/>
      <c r="J333" s="37"/>
      <c r="K333" s="37"/>
      <c r="L333" s="40"/>
      <c r="M333" s="195"/>
      <c r="N333" s="196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144</v>
      </c>
      <c r="AU333" s="18" t="s">
        <v>80</v>
      </c>
    </row>
    <row r="334" spans="1:65" s="12" customFormat="1" ht="22.9" customHeight="1">
      <c r="B334" s="163"/>
      <c r="C334" s="164"/>
      <c r="D334" s="165" t="s">
        <v>70</v>
      </c>
      <c r="E334" s="177" t="s">
        <v>547</v>
      </c>
      <c r="F334" s="177" t="s">
        <v>548</v>
      </c>
      <c r="G334" s="164"/>
      <c r="H334" s="164"/>
      <c r="I334" s="167"/>
      <c r="J334" s="178">
        <f>BK334</f>
        <v>0</v>
      </c>
      <c r="K334" s="164"/>
      <c r="L334" s="169"/>
      <c r="M334" s="170"/>
      <c r="N334" s="171"/>
      <c r="O334" s="171"/>
      <c r="P334" s="172">
        <f>SUM(P335:P336)</f>
        <v>0</v>
      </c>
      <c r="Q334" s="171"/>
      <c r="R334" s="172">
        <f>SUM(R335:R336)</f>
        <v>0</v>
      </c>
      <c r="S334" s="171"/>
      <c r="T334" s="173">
        <f>SUM(T335:T336)</f>
        <v>0</v>
      </c>
      <c r="AR334" s="174" t="s">
        <v>78</v>
      </c>
      <c r="AT334" s="175" t="s">
        <v>70</v>
      </c>
      <c r="AU334" s="175" t="s">
        <v>78</v>
      </c>
      <c r="AY334" s="174" t="s">
        <v>135</v>
      </c>
      <c r="BK334" s="176">
        <f>SUM(BK335:BK336)</f>
        <v>0</v>
      </c>
    </row>
    <row r="335" spans="1:65" s="2" customFormat="1" ht="37.9" customHeight="1">
      <c r="A335" s="35"/>
      <c r="B335" s="36"/>
      <c r="C335" s="179" t="s">
        <v>549</v>
      </c>
      <c r="D335" s="179" t="s">
        <v>137</v>
      </c>
      <c r="E335" s="180" t="s">
        <v>550</v>
      </c>
      <c r="F335" s="181" t="s">
        <v>551</v>
      </c>
      <c r="G335" s="182" t="s">
        <v>247</v>
      </c>
      <c r="H335" s="183">
        <v>116.919</v>
      </c>
      <c r="I335" s="184"/>
      <c r="J335" s="185">
        <f>ROUND(I335*H335,2)</f>
        <v>0</v>
      </c>
      <c r="K335" s="181" t="s">
        <v>141</v>
      </c>
      <c r="L335" s="40"/>
      <c r="M335" s="186" t="s">
        <v>19</v>
      </c>
      <c r="N335" s="187" t="s">
        <v>42</v>
      </c>
      <c r="O335" s="65"/>
      <c r="P335" s="188">
        <f>O335*H335</f>
        <v>0</v>
      </c>
      <c r="Q335" s="188">
        <v>0</v>
      </c>
      <c r="R335" s="188">
        <f>Q335*H335</f>
        <v>0</v>
      </c>
      <c r="S335" s="188">
        <v>0</v>
      </c>
      <c r="T335" s="189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90" t="s">
        <v>142</v>
      </c>
      <c r="AT335" s="190" t="s">
        <v>137</v>
      </c>
      <c r="AU335" s="190" t="s">
        <v>80</v>
      </c>
      <c r="AY335" s="18" t="s">
        <v>135</v>
      </c>
      <c r="BE335" s="191">
        <f>IF(N335="základní",J335,0)</f>
        <v>0</v>
      </c>
      <c r="BF335" s="191">
        <f>IF(N335="snížená",J335,0)</f>
        <v>0</v>
      </c>
      <c r="BG335" s="191">
        <f>IF(N335="zákl. přenesená",J335,0)</f>
        <v>0</v>
      </c>
      <c r="BH335" s="191">
        <f>IF(N335="sníž. přenesená",J335,0)</f>
        <v>0</v>
      </c>
      <c r="BI335" s="191">
        <f>IF(N335="nulová",J335,0)</f>
        <v>0</v>
      </c>
      <c r="BJ335" s="18" t="s">
        <v>78</v>
      </c>
      <c r="BK335" s="191">
        <f>ROUND(I335*H335,2)</f>
        <v>0</v>
      </c>
      <c r="BL335" s="18" t="s">
        <v>142</v>
      </c>
      <c r="BM335" s="190" t="s">
        <v>552</v>
      </c>
    </row>
    <row r="336" spans="1:65" s="2" customFormat="1" ht="11.25">
      <c r="A336" s="35"/>
      <c r="B336" s="36"/>
      <c r="C336" s="37"/>
      <c r="D336" s="192" t="s">
        <v>144</v>
      </c>
      <c r="E336" s="37"/>
      <c r="F336" s="193" t="s">
        <v>553</v>
      </c>
      <c r="G336" s="37"/>
      <c r="H336" s="37"/>
      <c r="I336" s="194"/>
      <c r="J336" s="37"/>
      <c r="K336" s="37"/>
      <c r="L336" s="40"/>
      <c r="M336" s="195"/>
      <c r="N336" s="196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144</v>
      </c>
      <c r="AU336" s="18" t="s">
        <v>80</v>
      </c>
    </row>
    <row r="337" spans="1:65" s="12" customFormat="1" ht="25.9" customHeight="1">
      <c r="B337" s="163"/>
      <c r="C337" s="164"/>
      <c r="D337" s="165" t="s">
        <v>70</v>
      </c>
      <c r="E337" s="166" t="s">
        <v>554</v>
      </c>
      <c r="F337" s="166" t="s">
        <v>555</v>
      </c>
      <c r="G337" s="164"/>
      <c r="H337" s="164"/>
      <c r="I337" s="167"/>
      <c r="J337" s="168">
        <f>BK337</f>
        <v>0</v>
      </c>
      <c r="K337" s="164"/>
      <c r="L337" s="169"/>
      <c r="M337" s="170"/>
      <c r="N337" s="171"/>
      <c r="O337" s="171"/>
      <c r="P337" s="172">
        <f>P338</f>
        <v>0</v>
      </c>
      <c r="Q337" s="171"/>
      <c r="R337" s="172">
        <f>R338</f>
        <v>9.2849999999999999E-3</v>
      </c>
      <c r="S337" s="171"/>
      <c r="T337" s="173">
        <f>T338</f>
        <v>0</v>
      </c>
      <c r="AR337" s="174" t="s">
        <v>80</v>
      </c>
      <c r="AT337" s="175" t="s">
        <v>70</v>
      </c>
      <c r="AU337" s="175" t="s">
        <v>71</v>
      </c>
      <c r="AY337" s="174" t="s">
        <v>135</v>
      </c>
      <c r="BK337" s="176">
        <f>BK338</f>
        <v>0</v>
      </c>
    </row>
    <row r="338" spans="1:65" s="12" customFormat="1" ht="22.9" customHeight="1">
      <c r="B338" s="163"/>
      <c r="C338" s="164"/>
      <c r="D338" s="165" t="s">
        <v>70</v>
      </c>
      <c r="E338" s="177" t="s">
        <v>556</v>
      </c>
      <c r="F338" s="177" t="s">
        <v>557</v>
      </c>
      <c r="G338" s="164"/>
      <c r="H338" s="164"/>
      <c r="I338" s="167"/>
      <c r="J338" s="178">
        <f>BK338</f>
        <v>0</v>
      </c>
      <c r="K338" s="164"/>
      <c r="L338" s="169"/>
      <c r="M338" s="170"/>
      <c r="N338" s="171"/>
      <c r="O338" s="171"/>
      <c r="P338" s="172">
        <f>SUM(P339:P345)</f>
        <v>0</v>
      </c>
      <c r="Q338" s="171"/>
      <c r="R338" s="172">
        <f>SUM(R339:R345)</f>
        <v>9.2849999999999999E-3</v>
      </c>
      <c r="S338" s="171"/>
      <c r="T338" s="173">
        <f>SUM(T339:T345)</f>
        <v>0</v>
      </c>
      <c r="AR338" s="174" t="s">
        <v>80</v>
      </c>
      <c r="AT338" s="175" t="s">
        <v>70</v>
      </c>
      <c r="AU338" s="175" t="s">
        <v>78</v>
      </c>
      <c r="AY338" s="174" t="s">
        <v>135</v>
      </c>
      <c r="BK338" s="176">
        <f>SUM(BK339:BK345)</f>
        <v>0</v>
      </c>
    </row>
    <row r="339" spans="1:65" s="2" customFormat="1" ht="44.25" customHeight="1">
      <c r="A339" s="35"/>
      <c r="B339" s="36"/>
      <c r="C339" s="179" t="s">
        <v>558</v>
      </c>
      <c r="D339" s="179" t="s">
        <v>137</v>
      </c>
      <c r="E339" s="180" t="s">
        <v>559</v>
      </c>
      <c r="F339" s="181" t="s">
        <v>560</v>
      </c>
      <c r="G339" s="182" t="s">
        <v>140</v>
      </c>
      <c r="H339" s="183">
        <v>15</v>
      </c>
      <c r="I339" s="184"/>
      <c r="J339" s="185">
        <f>ROUND(I339*H339,2)</f>
        <v>0</v>
      </c>
      <c r="K339" s="181" t="s">
        <v>141</v>
      </c>
      <c r="L339" s="40"/>
      <c r="M339" s="186" t="s">
        <v>19</v>
      </c>
      <c r="N339" s="187" t="s">
        <v>42</v>
      </c>
      <c r="O339" s="65"/>
      <c r="P339" s="188">
        <f>O339*H339</f>
        <v>0</v>
      </c>
      <c r="Q339" s="188">
        <v>3.9500000000000001E-4</v>
      </c>
      <c r="R339" s="188">
        <f>Q339*H339</f>
        <v>5.9249999999999997E-3</v>
      </c>
      <c r="S339" s="188">
        <v>0</v>
      </c>
      <c r="T339" s="189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90" t="s">
        <v>234</v>
      </c>
      <c r="AT339" s="190" t="s">
        <v>137</v>
      </c>
      <c r="AU339" s="190" t="s">
        <v>80</v>
      </c>
      <c r="AY339" s="18" t="s">
        <v>135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8" t="s">
        <v>78</v>
      </c>
      <c r="BK339" s="191">
        <f>ROUND(I339*H339,2)</f>
        <v>0</v>
      </c>
      <c r="BL339" s="18" t="s">
        <v>234</v>
      </c>
      <c r="BM339" s="190" t="s">
        <v>561</v>
      </c>
    </row>
    <row r="340" spans="1:65" s="2" customFormat="1" ht="11.25">
      <c r="A340" s="35"/>
      <c r="B340" s="36"/>
      <c r="C340" s="37"/>
      <c r="D340" s="192" t="s">
        <v>144</v>
      </c>
      <c r="E340" s="37"/>
      <c r="F340" s="193" t="s">
        <v>562</v>
      </c>
      <c r="G340" s="37"/>
      <c r="H340" s="37"/>
      <c r="I340" s="194"/>
      <c r="J340" s="37"/>
      <c r="K340" s="37"/>
      <c r="L340" s="40"/>
      <c r="M340" s="195"/>
      <c r="N340" s="196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144</v>
      </c>
      <c r="AU340" s="18" t="s">
        <v>80</v>
      </c>
    </row>
    <row r="341" spans="1:65" s="13" customFormat="1" ht="11.25">
      <c r="B341" s="199"/>
      <c r="C341" s="200"/>
      <c r="D341" s="197" t="s">
        <v>148</v>
      </c>
      <c r="E341" s="201" t="s">
        <v>19</v>
      </c>
      <c r="F341" s="202" t="s">
        <v>563</v>
      </c>
      <c r="G341" s="200"/>
      <c r="H341" s="203">
        <v>10</v>
      </c>
      <c r="I341" s="204"/>
      <c r="J341" s="200"/>
      <c r="K341" s="200"/>
      <c r="L341" s="205"/>
      <c r="M341" s="206"/>
      <c r="N341" s="207"/>
      <c r="O341" s="207"/>
      <c r="P341" s="207"/>
      <c r="Q341" s="207"/>
      <c r="R341" s="207"/>
      <c r="S341" s="207"/>
      <c r="T341" s="208"/>
      <c r="AT341" s="209" t="s">
        <v>148</v>
      </c>
      <c r="AU341" s="209" t="s">
        <v>80</v>
      </c>
      <c r="AV341" s="13" t="s">
        <v>80</v>
      </c>
      <c r="AW341" s="13" t="s">
        <v>33</v>
      </c>
      <c r="AX341" s="13" t="s">
        <v>78</v>
      </c>
      <c r="AY341" s="209" t="s">
        <v>135</v>
      </c>
    </row>
    <row r="342" spans="1:65" s="13" customFormat="1" ht="11.25">
      <c r="B342" s="199"/>
      <c r="C342" s="200"/>
      <c r="D342" s="197" t="s">
        <v>148</v>
      </c>
      <c r="E342" s="200"/>
      <c r="F342" s="202" t="s">
        <v>564</v>
      </c>
      <c r="G342" s="200"/>
      <c r="H342" s="203">
        <v>15</v>
      </c>
      <c r="I342" s="204"/>
      <c r="J342" s="200"/>
      <c r="K342" s="200"/>
      <c r="L342" s="205"/>
      <c r="M342" s="206"/>
      <c r="N342" s="207"/>
      <c r="O342" s="207"/>
      <c r="P342" s="207"/>
      <c r="Q342" s="207"/>
      <c r="R342" s="207"/>
      <c r="S342" s="207"/>
      <c r="T342" s="208"/>
      <c r="AT342" s="209" t="s">
        <v>148</v>
      </c>
      <c r="AU342" s="209" t="s">
        <v>80</v>
      </c>
      <c r="AV342" s="13" t="s">
        <v>80</v>
      </c>
      <c r="AW342" s="13" t="s">
        <v>4</v>
      </c>
      <c r="AX342" s="13" t="s">
        <v>78</v>
      </c>
      <c r="AY342" s="209" t="s">
        <v>135</v>
      </c>
    </row>
    <row r="343" spans="1:65" s="2" customFormat="1" ht="33" customHeight="1">
      <c r="A343" s="35"/>
      <c r="B343" s="36"/>
      <c r="C343" s="179" t="s">
        <v>565</v>
      </c>
      <c r="D343" s="179" t="s">
        <v>137</v>
      </c>
      <c r="E343" s="180" t="s">
        <v>566</v>
      </c>
      <c r="F343" s="181" t="s">
        <v>567</v>
      </c>
      <c r="G343" s="182" t="s">
        <v>180</v>
      </c>
      <c r="H343" s="183">
        <v>21</v>
      </c>
      <c r="I343" s="184"/>
      <c r="J343" s="185">
        <f>ROUND(I343*H343,2)</f>
        <v>0</v>
      </c>
      <c r="K343" s="181" t="s">
        <v>141</v>
      </c>
      <c r="L343" s="40"/>
      <c r="M343" s="186" t="s">
        <v>19</v>
      </c>
      <c r="N343" s="187" t="s">
        <v>42</v>
      </c>
      <c r="O343" s="65"/>
      <c r="P343" s="188">
        <f>O343*H343</f>
        <v>0</v>
      </c>
      <c r="Q343" s="188">
        <v>1.6000000000000001E-4</v>
      </c>
      <c r="R343" s="188">
        <f>Q343*H343</f>
        <v>3.3600000000000001E-3</v>
      </c>
      <c r="S343" s="188">
        <v>0</v>
      </c>
      <c r="T343" s="189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90" t="s">
        <v>234</v>
      </c>
      <c r="AT343" s="190" t="s">
        <v>137</v>
      </c>
      <c r="AU343" s="190" t="s">
        <v>80</v>
      </c>
      <c r="AY343" s="18" t="s">
        <v>135</v>
      </c>
      <c r="BE343" s="191">
        <f>IF(N343="základní",J343,0)</f>
        <v>0</v>
      </c>
      <c r="BF343" s="191">
        <f>IF(N343="snížená",J343,0)</f>
        <v>0</v>
      </c>
      <c r="BG343" s="191">
        <f>IF(N343="zákl. přenesená",J343,0)</f>
        <v>0</v>
      </c>
      <c r="BH343" s="191">
        <f>IF(N343="sníž. přenesená",J343,0)</f>
        <v>0</v>
      </c>
      <c r="BI343" s="191">
        <f>IF(N343="nulová",J343,0)</f>
        <v>0</v>
      </c>
      <c r="BJ343" s="18" t="s">
        <v>78</v>
      </c>
      <c r="BK343" s="191">
        <f>ROUND(I343*H343,2)</f>
        <v>0</v>
      </c>
      <c r="BL343" s="18" t="s">
        <v>234</v>
      </c>
      <c r="BM343" s="190" t="s">
        <v>568</v>
      </c>
    </row>
    <row r="344" spans="1:65" s="2" customFormat="1" ht="11.25">
      <c r="A344" s="35"/>
      <c r="B344" s="36"/>
      <c r="C344" s="37"/>
      <c r="D344" s="192" t="s">
        <v>144</v>
      </c>
      <c r="E344" s="37"/>
      <c r="F344" s="193" t="s">
        <v>569</v>
      </c>
      <c r="G344" s="37"/>
      <c r="H344" s="37"/>
      <c r="I344" s="194"/>
      <c r="J344" s="37"/>
      <c r="K344" s="37"/>
      <c r="L344" s="40"/>
      <c r="M344" s="195"/>
      <c r="N344" s="196"/>
      <c r="O344" s="65"/>
      <c r="P344" s="65"/>
      <c r="Q344" s="65"/>
      <c r="R344" s="65"/>
      <c r="S344" s="65"/>
      <c r="T344" s="66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144</v>
      </c>
      <c r="AU344" s="18" t="s">
        <v>80</v>
      </c>
    </row>
    <row r="345" spans="1:65" s="13" customFormat="1" ht="11.25">
      <c r="B345" s="199"/>
      <c r="C345" s="200"/>
      <c r="D345" s="197" t="s">
        <v>148</v>
      </c>
      <c r="E345" s="200"/>
      <c r="F345" s="202" t="s">
        <v>570</v>
      </c>
      <c r="G345" s="200"/>
      <c r="H345" s="203">
        <v>21</v>
      </c>
      <c r="I345" s="204"/>
      <c r="J345" s="200"/>
      <c r="K345" s="200"/>
      <c r="L345" s="205"/>
      <c r="M345" s="241"/>
      <c r="N345" s="242"/>
      <c r="O345" s="242"/>
      <c r="P345" s="242"/>
      <c r="Q345" s="242"/>
      <c r="R345" s="242"/>
      <c r="S345" s="242"/>
      <c r="T345" s="243"/>
      <c r="AT345" s="209" t="s">
        <v>148</v>
      </c>
      <c r="AU345" s="209" t="s">
        <v>80</v>
      </c>
      <c r="AV345" s="13" t="s">
        <v>80</v>
      </c>
      <c r="AW345" s="13" t="s">
        <v>4</v>
      </c>
      <c r="AX345" s="13" t="s">
        <v>78</v>
      </c>
      <c r="AY345" s="209" t="s">
        <v>135</v>
      </c>
    </row>
    <row r="346" spans="1:65" s="2" customFormat="1" ht="6.95" customHeight="1">
      <c r="A346" s="35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0"/>
      <c r="M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</row>
  </sheetData>
  <sheetProtection algorithmName="SHA-512" hashValue="9cyoB5Z5uA1fohpDl/vqvW2AwQSwSHs2lZeejbA/r816pGkFWeqkVif//9uvB7ZGcIGH6qyHaSdEd0Gaz/p+Vg==" saltValue="6nN77eWOC97Mt02j+MvuwGZJ50ACz/DXwel/KpY3oMBmwnJ/oG2aNmk7xOcBtOQvRzoIbg6qnkAwP9GmagMaBw==" spinCount="100000" sheet="1" objects="1" scenarios="1" formatColumns="0" formatRows="0" autoFilter="0"/>
  <autoFilter ref="C97:K345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hyperlinks>
    <hyperlink ref="F102" r:id="rId1"/>
    <hyperlink ref="F108" r:id="rId2"/>
    <hyperlink ref="F113" r:id="rId3"/>
    <hyperlink ref="F118" r:id="rId4"/>
    <hyperlink ref="F123" r:id="rId5"/>
    <hyperlink ref="F126" r:id="rId6"/>
    <hyperlink ref="F129" r:id="rId7"/>
    <hyperlink ref="F132" r:id="rId8"/>
    <hyperlink ref="F142" r:id="rId9"/>
    <hyperlink ref="F145" r:id="rId10"/>
    <hyperlink ref="F148" r:id="rId11"/>
    <hyperlink ref="F155" r:id="rId12"/>
    <hyperlink ref="F160" r:id="rId13"/>
    <hyperlink ref="F162" r:id="rId14"/>
    <hyperlink ref="F166" r:id="rId15"/>
    <hyperlink ref="F168" r:id="rId16"/>
    <hyperlink ref="F170" r:id="rId17"/>
    <hyperlink ref="F172" r:id="rId18"/>
    <hyperlink ref="F176" r:id="rId19"/>
    <hyperlink ref="F184" r:id="rId20"/>
    <hyperlink ref="F192" r:id="rId21"/>
    <hyperlink ref="F194" r:id="rId22"/>
    <hyperlink ref="F198" r:id="rId23"/>
    <hyperlink ref="F201" r:id="rId24"/>
    <hyperlink ref="F205" r:id="rId25"/>
    <hyperlink ref="F208" r:id="rId26"/>
    <hyperlink ref="F210" r:id="rId27"/>
    <hyperlink ref="F213" r:id="rId28"/>
    <hyperlink ref="F216" r:id="rId29"/>
    <hyperlink ref="F219" r:id="rId30"/>
    <hyperlink ref="F226" r:id="rId31"/>
    <hyperlink ref="F234" r:id="rId32"/>
    <hyperlink ref="F239" r:id="rId33"/>
    <hyperlink ref="F249" r:id="rId34"/>
    <hyperlink ref="F253" r:id="rId35"/>
    <hyperlink ref="F257" r:id="rId36"/>
    <hyperlink ref="F259" r:id="rId37"/>
    <hyperlink ref="F262" r:id="rId38"/>
    <hyperlink ref="F265" r:id="rId39"/>
    <hyperlink ref="F268" r:id="rId40"/>
    <hyperlink ref="F283" r:id="rId41"/>
    <hyperlink ref="F287" r:id="rId42"/>
    <hyperlink ref="F292" r:id="rId43"/>
    <hyperlink ref="F296" r:id="rId44"/>
    <hyperlink ref="F300" r:id="rId45"/>
    <hyperlink ref="F304" r:id="rId46"/>
    <hyperlink ref="F308" r:id="rId47"/>
    <hyperlink ref="F311" r:id="rId48"/>
    <hyperlink ref="F317" r:id="rId49"/>
    <hyperlink ref="F319" r:id="rId50"/>
    <hyperlink ref="F323" r:id="rId51"/>
    <hyperlink ref="F325" r:id="rId52"/>
    <hyperlink ref="F327" r:id="rId53"/>
    <hyperlink ref="F329" r:id="rId54"/>
    <hyperlink ref="F331" r:id="rId55"/>
    <hyperlink ref="F333" r:id="rId56"/>
    <hyperlink ref="F336" r:id="rId57"/>
    <hyperlink ref="F340" r:id="rId58"/>
    <hyperlink ref="F344" r:id="rId5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AT2" s="18" t="s">
        <v>88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98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7" t="str">
        <f>'Rekapitulace stavby'!K6</f>
        <v>Rekonstrukce atria objektu na ul. V Zálomu 1, Ostrava-Zábřeh včetně vybudování workoutového hřiště</v>
      </c>
      <c r="F7" s="378"/>
      <c r="G7" s="378"/>
      <c r="H7" s="378"/>
      <c r="L7" s="21"/>
    </row>
    <row r="8" spans="1:46" s="1" customFormat="1" ht="12" customHeight="1">
      <c r="B8" s="21"/>
      <c r="D8" s="113" t="s">
        <v>99</v>
      </c>
      <c r="L8" s="21"/>
    </row>
    <row r="9" spans="1:46" s="2" customFormat="1" ht="16.5" customHeight="1">
      <c r="A9" s="35"/>
      <c r="B9" s="40"/>
      <c r="C9" s="35"/>
      <c r="D9" s="35"/>
      <c r="E9" s="377" t="s">
        <v>100</v>
      </c>
      <c r="F9" s="379"/>
      <c r="G9" s="379"/>
      <c r="H9" s="379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101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0" t="s">
        <v>571</v>
      </c>
      <c r="F11" s="379"/>
      <c r="G11" s="379"/>
      <c r="H11" s="379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5. 5. 2023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1" t="str">
        <f>'Rekapitulace stavby'!E14</f>
        <v>Vyplň údaj</v>
      </c>
      <c r="F20" s="382"/>
      <c r="G20" s="382"/>
      <c r="H20" s="382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32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3" t="s">
        <v>19</v>
      </c>
      <c r="F29" s="383"/>
      <c r="G29" s="383"/>
      <c r="H29" s="383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ROUND(J89,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ROUND((SUM(BE89:BE120)),  2)</f>
        <v>0</v>
      </c>
      <c r="G35" s="35"/>
      <c r="H35" s="35"/>
      <c r="I35" s="125">
        <v>0.21</v>
      </c>
      <c r="J35" s="124">
        <f>ROUND(((SUM(BE89:BE120))*I35),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ROUND((SUM(BF89:BF120)),  2)</f>
        <v>0</v>
      </c>
      <c r="G36" s="35"/>
      <c r="H36" s="35"/>
      <c r="I36" s="125">
        <v>0.15</v>
      </c>
      <c r="J36" s="124">
        <f>ROUND(((SUM(BF89:BF120))*I36),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ROUND((SUM(BG89:BG120)),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ROUND((SUM(BH89:BH120)),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ROUND((SUM(BI89:BI120)),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103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4" t="str">
        <f>E7</f>
        <v>Rekonstrukce atria objektu na ul. V Zálomu 1, Ostrava-Zábřeh včetně vybudování workoutového hřiště</v>
      </c>
      <c r="F50" s="385"/>
      <c r="G50" s="385"/>
      <c r="H50" s="385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99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4" t="s">
        <v>100</v>
      </c>
      <c r="F52" s="386"/>
      <c r="G52" s="386"/>
      <c r="H52" s="386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101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3" t="str">
        <f>E11</f>
        <v>02 - Zpevněné plochy - sanace</v>
      </c>
      <c r="F54" s="386"/>
      <c r="G54" s="386"/>
      <c r="H54" s="386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parcely č. 287/20, 287/29, 4591</v>
      </c>
      <c r="G56" s="37"/>
      <c r="H56" s="37"/>
      <c r="I56" s="30" t="s">
        <v>23</v>
      </c>
      <c r="J56" s="60" t="str">
        <f>IF(J14="","",J14)</f>
        <v>5. 5. 2023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SMO, městský obvod Ostrava - Jih</v>
      </c>
      <c r="G58" s="37"/>
      <c r="H58" s="37"/>
      <c r="I58" s="30" t="s">
        <v>31</v>
      </c>
      <c r="J58" s="33" t="str">
        <f>E23</f>
        <v>Dopravní projekce Bojko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Dopravní projekce Bojko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104</v>
      </c>
      <c r="D61" s="138"/>
      <c r="E61" s="138"/>
      <c r="F61" s="138"/>
      <c r="G61" s="138"/>
      <c r="H61" s="138"/>
      <c r="I61" s="138"/>
      <c r="J61" s="139" t="s">
        <v>105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J89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106</v>
      </c>
    </row>
    <row r="64" spans="1:47" s="9" customFormat="1" ht="24.95" customHeight="1">
      <c r="B64" s="141"/>
      <c r="C64" s="142"/>
      <c r="D64" s="143" t="s">
        <v>107</v>
      </c>
      <c r="E64" s="144"/>
      <c r="F64" s="144"/>
      <c r="G64" s="144"/>
      <c r="H64" s="144"/>
      <c r="I64" s="144"/>
      <c r="J64" s="145">
        <f>J90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108</v>
      </c>
      <c r="E65" s="149"/>
      <c r="F65" s="149"/>
      <c r="G65" s="149"/>
      <c r="H65" s="149"/>
      <c r="I65" s="149"/>
      <c r="J65" s="150">
        <f>J91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112</v>
      </c>
      <c r="E66" s="149"/>
      <c r="F66" s="149"/>
      <c r="G66" s="149"/>
      <c r="H66" s="149"/>
      <c r="I66" s="149"/>
      <c r="J66" s="150">
        <f>J114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115</v>
      </c>
      <c r="E67" s="149"/>
      <c r="F67" s="149"/>
      <c r="G67" s="149"/>
      <c r="H67" s="149"/>
      <c r="I67" s="149"/>
      <c r="J67" s="150">
        <f>J117</f>
        <v>0</v>
      </c>
      <c r="K67" s="98"/>
      <c r="L67" s="151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120</v>
      </c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6.25" customHeight="1">
      <c r="A77" s="35"/>
      <c r="B77" s="36"/>
      <c r="C77" s="37"/>
      <c r="D77" s="37"/>
      <c r="E77" s="384" t="str">
        <f>E7</f>
        <v>Rekonstrukce atria objektu na ul. V Zálomu 1, Ostrava-Zábřeh včetně vybudování workoutového hřiště</v>
      </c>
      <c r="F77" s="385"/>
      <c r="G77" s="385"/>
      <c r="H77" s="385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1" customFormat="1" ht="12" customHeight="1">
      <c r="B78" s="22"/>
      <c r="C78" s="30" t="s">
        <v>99</v>
      </c>
      <c r="D78" s="23"/>
      <c r="E78" s="23"/>
      <c r="F78" s="23"/>
      <c r="G78" s="23"/>
      <c r="H78" s="23"/>
      <c r="I78" s="23"/>
      <c r="J78" s="23"/>
      <c r="K78" s="23"/>
      <c r="L78" s="21"/>
    </row>
    <row r="79" spans="1:31" s="2" customFormat="1" ht="16.5" customHeight="1">
      <c r="A79" s="35"/>
      <c r="B79" s="36"/>
      <c r="C79" s="37"/>
      <c r="D79" s="37"/>
      <c r="E79" s="384" t="s">
        <v>100</v>
      </c>
      <c r="F79" s="386"/>
      <c r="G79" s="386"/>
      <c r="H79" s="386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101</v>
      </c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33" t="str">
        <f>E11</f>
        <v>02 - Zpevněné plochy - sanace</v>
      </c>
      <c r="F81" s="386"/>
      <c r="G81" s="386"/>
      <c r="H81" s="386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21</v>
      </c>
      <c r="D83" s="37"/>
      <c r="E83" s="37"/>
      <c r="F83" s="28" t="str">
        <f>F14</f>
        <v>parcely č. 287/20, 287/29, 4591</v>
      </c>
      <c r="G83" s="37"/>
      <c r="H83" s="37"/>
      <c r="I83" s="30" t="s">
        <v>23</v>
      </c>
      <c r="J83" s="60" t="str">
        <f>IF(J14="","",J14)</f>
        <v>5. 5. 2023</v>
      </c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25</v>
      </c>
      <c r="D85" s="37"/>
      <c r="E85" s="37"/>
      <c r="F85" s="28" t="str">
        <f>E17</f>
        <v>SMO, městský obvod Ostrava - Jih</v>
      </c>
      <c r="G85" s="37"/>
      <c r="H85" s="37"/>
      <c r="I85" s="30" t="s">
        <v>31</v>
      </c>
      <c r="J85" s="33" t="str">
        <f>E23</f>
        <v>Dopravní projekce Bojko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25.7" customHeight="1">
      <c r="A86" s="35"/>
      <c r="B86" s="36"/>
      <c r="C86" s="30" t="s">
        <v>29</v>
      </c>
      <c r="D86" s="37"/>
      <c r="E86" s="37"/>
      <c r="F86" s="28" t="str">
        <f>IF(E20="","",E20)</f>
        <v>Vyplň údaj</v>
      </c>
      <c r="G86" s="37"/>
      <c r="H86" s="37"/>
      <c r="I86" s="30" t="s">
        <v>34</v>
      </c>
      <c r="J86" s="33" t="str">
        <f>E26</f>
        <v>Dopravní projekce Bojko s.r.o.</v>
      </c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52"/>
      <c r="B88" s="153"/>
      <c r="C88" s="154" t="s">
        <v>121</v>
      </c>
      <c r="D88" s="155" t="s">
        <v>56</v>
      </c>
      <c r="E88" s="155" t="s">
        <v>52</v>
      </c>
      <c r="F88" s="155" t="s">
        <v>53</v>
      </c>
      <c r="G88" s="155" t="s">
        <v>122</v>
      </c>
      <c r="H88" s="155" t="s">
        <v>123</v>
      </c>
      <c r="I88" s="155" t="s">
        <v>124</v>
      </c>
      <c r="J88" s="155" t="s">
        <v>105</v>
      </c>
      <c r="K88" s="156" t="s">
        <v>125</v>
      </c>
      <c r="L88" s="157"/>
      <c r="M88" s="69" t="s">
        <v>19</v>
      </c>
      <c r="N88" s="70" t="s">
        <v>41</v>
      </c>
      <c r="O88" s="70" t="s">
        <v>126</v>
      </c>
      <c r="P88" s="70" t="s">
        <v>127</v>
      </c>
      <c r="Q88" s="70" t="s">
        <v>128</v>
      </c>
      <c r="R88" s="70" t="s">
        <v>129</v>
      </c>
      <c r="S88" s="70" t="s">
        <v>130</v>
      </c>
      <c r="T88" s="71" t="s">
        <v>131</v>
      </c>
      <c r="U88" s="152"/>
      <c r="V88" s="152"/>
      <c r="W88" s="152"/>
      <c r="X88" s="152"/>
      <c r="Y88" s="152"/>
      <c r="Z88" s="152"/>
      <c r="AA88" s="152"/>
      <c r="AB88" s="152"/>
      <c r="AC88" s="152"/>
      <c r="AD88" s="152"/>
      <c r="AE88" s="152"/>
    </row>
    <row r="89" spans="1:65" s="2" customFormat="1" ht="22.9" customHeight="1">
      <c r="A89" s="35"/>
      <c r="B89" s="36"/>
      <c r="C89" s="76" t="s">
        <v>132</v>
      </c>
      <c r="D89" s="37"/>
      <c r="E89" s="37"/>
      <c r="F89" s="37"/>
      <c r="G89" s="37"/>
      <c r="H89" s="37"/>
      <c r="I89" s="37"/>
      <c r="J89" s="158">
        <f>BK89</f>
        <v>0</v>
      </c>
      <c r="K89" s="37"/>
      <c r="L89" s="40"/>
      <c r="M89" s="72"/>
      <c r="N89" s="159"/>
      <c r="O89" s="73"/>
      <c r="P89" s="160">
        <f>P90</f>
        <v>0</v>
      </c>
      <c r="Q89" s="73"/>
      <c r="R89" s="160">
        <f>R90</f>
        <v>0.28063749999999998</v>
      </c>
      <c r="S89" s="73"/>
      <c r="T89" s="161">
        <f>T90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70</v>
      </c>
      <c r="AU89" s="18" t="s">
        <v>106</v>
      </c>
      <c r="BK89" s="162">
        <f>BK90</f>
        <v>0</v>
      </c>
    </row>
    <row r="90" spans="1:65" s="12" customFormat="1" ht="25.9" customHeight="1">
      <c r="B90" s="163"/>
      <c r="C90" s="164"/>
      <c r="D90" s="165" t="s">
        <v>70</v>
      </c>
      <c r="E90" s="166" t="s">
        <v>133</v>
      </c>
      <c r="F90" s="166" t="s">
        <v>134</v>
      </c>
      <c r="G90" s="164"/>
      <c r="H90" s="164"/>
      <c r="I90" s="167"/>
      <c r="J90" s="168">
        <f>BK90</f>
        <v>0</v>
      </c>
      <c r="K90" s="164"/>
      <c r="L90" s="169"/>
      <c r="M90" s="170"/>
      <c r="N90" s="171"/>
      <c r="O90" s="171"/>
      <c r="P90" s="172">
        <f>P91+P114+P117</f>
        <v>0</v>
      </c>
      <c r="Q90" s="171"/>
      <c r="R90" s="172">
        <f>R91+R114+R117</f>
        <v>0.28063749999999998</v>
      </c>
      <c r="S90" s="171"/>
      <c r="T90" s="173">
        <f>T91+T114+T117</f>
        <v>0</v>
      </c>
      <c r="AR90" s="174" t="s">
        <v>78</v>
      </c>
      <c r="AT90" s="175" t="s">
        <v>70</v>
      </c>
      <c r="AU90" s="175" t="s">
        <v>71</v>
      </c>
      <c r="AY90" s="174" t="s">
        <v>135</v>
      </c>
      <c r="BK90" s="176">
        <f>BK91+BK114+BK117</f>
        <v>0</v>
      </c>
    </row>
    <row r="91" spans="1:65" s="12" customFormat="1" ht="22.9" customHeight="1">
      <c r="B91" s="163"/>
      <c r="C91" s="164"/>
      <c r="D91" s="165" t="s">
        <v>70</v>
      </c>
      <c r="E91" s="177" t="s">
        <v>78</v>
      </c>
      <c r="F91" s="177" t="s">
        <v>136</v>
      </c>
      <c r="G91" s="164"/>
      <c r="H91" s="164"/>
      <c r="I91" s="167"/>
      <c r="J91" s="178">
        <f>BK91</f>
        <v>0</v>
      </c>
      <c r="K91" s="164"/>
      <c r="L91" s="169"/>
      <c r="M91" s="170"/>
      <c r="N91" s="171"/>
      <c r="O91" s="171"/>
      <c r="P91" s="172">
        <f>SUM(P92:P113)</f>
        <v>0</v>
      </c>
      <c r="Q91" s="171"/>
      <c r="R91" s="172">
        <f>SUM(R92:R113)</f>
        <v>0</v>
      </c>
      <c r="S91" s="171"/>
      <c r="T91" s="173">
        <f>SUM(T92:T113)</f>
        <v>0</v>
      </c>
      <c r="AR91" s="174" t="s">
        <v>78</v>
      </c>
      <c r="AT91" s="175" t="s">
        <v>70</v>
      </c>
      <c r="AU91" s="175" t="s">
        <v>78</v>
      </c>
      <c r="AY91" s="174" t="s">
        <v>135</v>
      </c>
      <c r="BK91" s="176">
        <f>SUM(BK92:BK113)</f>
        <v>0</v>
      </c>
    </row>
    <row r="92" spans="1:65" s="2" customFormat="1" ht="37.9" customHeight="1">
      <c r="A92" s="35"/>
      <c r="B92" s="36"/>
      <c r="C92" s="179" t="s">
        <v>78</v>
      </c>
      <c r="D92" s="179" t="s">
        <v>137</v>
      </c>
      <c r="E92" s="180" t="s">
        <v>572</v>
      </c>
      <c r="F92" s="181" t="s">
        <v>573</v>
      </c>
      <c r="G92" s="182" t="s">
        <v>187</v>
      </c>
      <c r="H92" s="183">
        <v>69</v>
      </c>
      <c r="I92" s="184"/>
      <c r="J92" s="185">
        <f>ROUND(I92*H92,2)</f>
        <v>0</v>
      </c>
      <c r="K92" s="181" t="s">
        <v>141</v>
      </c>
      <c r="L92" s="40"/>
      <c r="M92" s="186" t="s">
        <v>19</v>
      </c>
      <c r="N92" s="187" t="s">
        <v>42</v>
      </c>
      <c r="O92" s="65"/>
      <c r="P92" s="188">
        <f>O92*H92</f>
        <v>0</v>
      </c>
      <c r="Q92" s="188">
        <v>0</v>
      </c>
      <c r="R92" s="188">
        <f>Q92*H92</f>
        <v>0</v>
      </c>
      <c r="S92" s="188">
        <v>0</v>
      </c>
      <c r="T92" s="18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0" t="s">
        <v>142</v>
      </c>
      <c r="AT92" s="190" t="s">
        <v>137</v>
      </c>
      <c r="AU92" s="190" t="s">
        <v>80</v>
      </c>
      <c r="AY92" s="18" t="s">
        <v>135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18" t="s">
        <v>78</v>
      </c>
      <c r="BK92" s="191">
        <f>ROUND(I92*H92,2)</f>
        <v>0</v>
      </c>
      <c r="BL92" s="18" t="s">
        <v>142</v>
      </c>
      <c r="BM92" s="190" t="s">
        <v>574</v>
      </c>
    </row>
    <row r="93" spans="1:65" s="2" customFormat="1" ht="11.25">
      <c r="A93" s="35"/>
      <c r="B93" s="36"/>
      <c r="C93" s="37"/>
      <c r="D93" s="192" t="s">
        <v>144</v>
      </c>
      <c r="E93" s="37"/>
      <c r="F93" s="193" t="s">
        <v>575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144</v>
      </c>
      <c r="AU93" s="18" t="s">
        <v>80</v>
      </c>
    </row>
    <row r="94" spans="1:65" s="13" customFormat="1" ht="11.25">
      <c r="B94" s="199"/>
      <c r="C94" s="200"/>
      <c r="D94" s="197" t="s">
        <v>148</v>
      </c>
      <c r="E94" s="201" t="s">
        <v>19</v>
      </c>
      <c r="F94" s="202" t="s">
        <v>576</v>
      </c>
      <c r="G94" s="200"/>
      <c r="H94" s="203">
        <v>69</v>
      </c>
      <c r="I94" s="204"/>
      <c r="J94" s="200"/>
      <c r="K94" s="200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148</v>
      </c>
      <c r="AU94" s="209" t="s">
        <v>80</v>
      </c>
      <c r="AV94" s="13" t="s">
        <v>80</v>
      </c>
      <c r="AW94" s="13" t="s">
        <v>33</v>
      </c>
      <c r="AX94" s="13" t="s">
        <v>78</v>
      </c>
      <c r="AY94" s="209" t="s">
        <v>135</v>
      </c>
    </row>
    <row r="95" spans="1:65" s="2" customFormat="1" ht="62.65" customHeight="1">
      <c r="A95" s="35"/>
      <c r="B95" s="36"/>
      <c r="C95" s="179" t="s">
        <v>80</v>
      </c>
      <c r="D95" s="179" t="s">
        <v>137</v>
      </c>
      <c r="E95" s="180" t="s">
        <v>219</v>
      </c>
      <c r="F95" s="181" t="s">
        <v>220</v>
      </c>
      <c r="G95" s="182" t="s">
        <v>187</v>
      </c>
      <c r="H95" s="183">
        <v>69</v>
      </c>
      <c r="I95" s="184"/>
      <c r="J95" s="185">
        <f>ROUND(I95*H95,2)</f>
        <v>0</v>
      </c>
      <c r="K95" s="181" t="s">
        <v>141</v>
      </c>
      <c r="L95" s="40"/>
      <c r="M95" s="186" t="s">
        <v>19</v>
      </c>
      <c r="N95" s="187" t="s">
        <v>42</v>
      </c>
      <c r="O95" s="65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142</v>
      </c>
      <c r="AT95" s="190" t="s">
        <v>137</v>
      </c>
      <c r="AU95" s="190" t="s">
        <v>80</v>
      </c>
      <c r="AY95" s="18" t="s">
        <v>135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78</v>
      </c>
      <c r="BK95" s="191">
        <f>ROUND(I95*H95,2)</f>
        <v>0</v>
      </c>
      <c r="BL95" s="18" t="s">
        <v>142</v>
      </c>
      <c r="BM95" s="190" t="s">
        <v>577</v>
      </c>
    </row>
    <row r="96" spans="1:65" s="2" customFormat="1" ht="11.25">
      <c r="A96" s="35"/>
      <c r="B96" s="36"/>
      <c r="C96" s="37"/>
      <c r="D96" s="192" t="s">
        <v>144</v>
      </c>
      <c r="E96" s="37"/>
      <c r="F96" s="193" t="s">
        <v>222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144</v>
      </c>
      <c r="AU96" s="18" t="s">
        <v>80</v>
      </c>
    </row>
    <row r="97" spans="1:65" s="2" customFormat="1" ht="66.75" customHeight="1">
      <c r="A97" s="35"/>
      <c r="B97" s="36"/>
      <c r="C97" s="179" t="s">
        <v>158</v>
      </c>
      <c r="D97" s="179" t="s">
        <v>137</v>
      </c>
      <c r="E97" s="180" t="s">
        <v>224</v>
      </c>
      <c r="F97" s="181" t="s">
        <v>225</v>
      </c>
      <c r="G97" s="182" t="s">
        <v>187</v>
      </c>
      <c r="H97" s="183">
        <v>345</v>
      </c>
      <c r="I97" s="184"/>
      <c r="J97" s="185">
        <f>ROUND(I97*H97,2)</f>
        <v>0</v>
      </c>
      <c r="K97" s="181" t="s">
        <v>141</v>
      </c>
      <c r="L97" s="40"/>
      <c r="M97" s="186" t="s">
        <v>19</v>
      </c>
      <c r="N97" s="187" t="s">
        <v>42</v>
      </c>
      <c r="O97" s="65"/>
      <c r="P97" s="188">
        <f>O97*H97</f>
        <v>0</v>
      </c>
      <c r="Q97" s="188">
        <v>0</v>
      </c>
      <c r="R97" s="188">
        <f>Q97*H97</f>
        <v>0</v>
      </c>
      <c r="S97" s="188">
        <v>0</v>
      </c>
      <c r="T97" s="189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0" t="s">
        <v>142</v>
      </c>
      <c r="AT97" s="190" t="s">
        <v>137</v>
      </c>
      <c r="AU97" s="190" t="s">
        <v>80</v>
      </c>
      <c r="AY97" s="18" t="s">
        <v>135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8" t="s">
        <v>78</v>
      </c>
      <c r="BK97" s="191">
        <f>ROUND(I97*H97,2)</f>
        <v>0</v>
      </c>
      <c r="BL97" s="18" t="s">
        <v>142</v>
      </c>
      <c r="BM97" s="190" t="s">
        <v>578</v>
      </c>
    </row>
    <row r="98" spans="1:65" s="2" customFormat="1" ht="11.25">
      <c r="A98" s="35"/>
      <c r="B98" s="36"/>
      <c r="C98" s="37"/>
      <c r="D98" s="192" t="s">
        <v>144</v>
      </c>
      <c r="E98" s="37"/>
      <c r="F98" s="193" t="s">
        <v>227</v>
      </c>
      <c r="G98" s="37"/>
      <c r="H98" s="37"/>
      <c r="I98" s="194"/>
      <c r="J98" s="37"/>
      <c r="K98" s="37"/>
      <c r="L98" s="40"/>
      <c r="M98" s="195"/>
      <c r="N98" s="196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144</v>
      </c>
      <c r="AU98" s="18" t="s">
        <v>80</v>
      </c>
    </row>
    <row r="99" spans="1:65" s="2" customFormat="1" ht="19.5">
      <c r="A99" s="35"/>
      <c r="B99" s="36"/>
      <c r="C99" s="37"/>
      <c r="D99" s="197" t="s">
        <v>146</v>
      </c>
      <c r="E99" s="37"/>
      <c r="F99" s="198" t="s">
        <v>228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146</v>
      </c>
      <c r="AU99" s="18" t="s">
        <v>80</v>
      </c>
    </row>
    <row r="100" spans="1:65" s="13" customFormat="1" ht="11.25">
      <c r="B100" s="199"/>
      <c r="C100" s="200"/>
      <c r="D100" s="197" t="s">
        <v>148</v>
      </c>
      <c r="E100" s="200"/>
      <c r="F100" s="202" t="s">
        <v>579</v>
      </c>
      <c r="G100" s="200"/>
      <c r="H100" s="203">
        <v>345</v>
      </c>
      <c r="I100" s="204"/>
      <c r="J100" s="200"/>
      <c r="K100" s="200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148</v>
      </c>
      <c r="AU100" s="209" t="s">
        <v>80</v>
      </c>
      <c r="AV100" s="13" t="s">
        <v>80</v>
      </c>
      <c r="AW100" s="13" t="s">
        <v>4</v>
      </c>
      <c r="AX100" s="13" t="s">
        <v>78</v>
      </c>
      <c r="AY100" s="209" t="s">
        <v>135</v>
      </c>
    </row>
    <row r="101" spans="1:65" s="2" customFormat="1" ht="44.25" customHeight="1">
      <c r="A101" s="35"/>
      <c r="B101" s="36"/>
      <c r="C101" s="179" t="s">
        <v>142</v>
      </c>
      <c r="D101" s="179" t="s">
        <v>137</v>
      </c>
      <c r="E101" s="180" t="s">
        <v>230</v>
      </c>
      <c r="F101" s="181" t="s">
        <v>231</v>
      </c>
      <c r="G101" s="182" t="s">
        <v>187</v>
      </c>
      <c r="H101" s="183">
        <v>69</v>
      </c>
      <c r="I101" s="184"/>
      <c r="J101" s="185">
        <f>ROUND(I101*H101,2)</f>
        <v>0</v>
      </c>
      <c r="K101" s="181" t="s">
        <v>141</v>
      </c>
      <c r="L101" s="40"/>
      <c r="M101" s="186" t="s">
        <v>19</v>
      </c>
      <c r="N101" s="187" t="s">
        <v>42</v>
      </c>
      <c r="O101" s="65"/>
      <c r="P101" s="188">
        <f>O101*H101</f>
        <v>0</v>
      </c>
      <c r="Q101" s="188">
        <v>0</v>
      </c>
      <c r="R101" s="188">
        <f>Q101*H101</f>
        <v>0</v>
      </c>
      <c r="S101" s="188">
        <v>0</v>
      </c>
      <c r="T101" s="18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142</v>
      </c>
      <c r="AT101" s="190" t="s">
        <v>137</v>
      </c>
      <c r="AU101" s="190" t="s">
        <v>80</v>
      </c>
      <c r="AY101" s="18" t="s">
        <v>135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78</v>
      </c>
      <c r="BK101" s="191">
        <f>ROUND(I101*H101,2)</f>
        <v>0</v>
      </c>
      <c r="BL101" s="18" t="s">
        <v>142</v>
      </c>
      <c r="BM101" s="190" t="s">
        <v>580</v>
      </c>
    </row>
    <row r="102" spans="1:65" s="2" customFormat="1" ht="11.25">
      <c r="A102" s="35"/>
      <c r="B102" s="36"/>
      <c r="C102" s="37"/>
      <c r="D102" s="192" t="s">
        <v>144</v>
      </c>
      <c r="E102" s="37"/>
      <c r="F102" s="193" t="s">
        <v>233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144</v>
      </c>
      <c r="AU102" s="18" t="s">
        <v>80</v>
      </c>
    </row>
    <row r="103" spans="1:65" s="2" customFormat="1" ht="44.25" customHeight="1">
      <c r="A103" s="35"/>
      <c r="B103" s="36"/>
      <c r="C103" s="179" t="s">
        <v>167</v>
      </c>
      <c r="D103" s="179" t="s">
        <v>137</v>
      </c>
      <c r="E103" s="180" t="s">
        <v>235</v>
      </c>
      <c r="F103" s="181" t="s">
        <v>236</v>
      </c>
      <c r="G103" s="182" t="s">
        <v>187</v>
      </c>
      <c r="H103" s="183">
        <v>69</v>
      </c>
      <c r="I103" s="184"/>
      <c r="J103" s="185">
        <f>ROUND(I103*H103,2)</f>
        <v>0</v>
      </c>
      <c r="K103" s="181" t="s">
        <v>141</v>
      </c>
      <c r="L103" s="40"/>
      <c r="M103" s="186" t="s">
        <v>19</v>
      </c>
      <c r="N103" s="187" t="s">
        <v>42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142</v>
      </c>
      <c r="AT103" s="190" t="s">
        <v>137</v>
      </c>
      <c r="AU103" s="190" t="s">
        <v>80</v>
      </c>
      <c r="AY103" s="18" t="s">
        <v>135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78</v>
      </c>
      <c r="BK103" s="191">
        <f>ROUND(I103*H103,2)</f>
        <v>0</v>
      </c>
      <c r="BL103" s="18" t="s">
        <v>142</v>
      </c>
      <c r="BM103" s="190" t="s">
        <v>581</v>
      </c>
    </row>
    <row r="104" spans="1:65" s="2" customFormat="1" ht="11.25">
      <c r="A104" s="35"/>
      <c r="B104" s="36"/>
      <c r="C104" s="37"/>
      <c r="D104" s="192" t="s">
        <v>144</v>
      </c>
      <c r="E104" s="37"/>
      <c r="F104" s="193" t="s">
        <v>238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144</v>
      </c>
      <c r="AU104" s="18" t="s">
        <v>80</v>
      </c>
    </row>
    <row r="105" spans="1:65" s="2" customFormat="1" ht="37.9" customHeight="1">
      <c r="A105" s="35"/>
      <c r="B105" s="36"/>
      <c r="C105" s="179" t="s">
        <v>172</v>
      </c>
      <c r="D105" s="179" t="s">
        <v>137</v>
      </c>
      <c r="E105" s="180" t="s">
        <v>240</v>
      </c>
      <c r="F105" s="181" t="s">
        <v>241</v>
      </c>
      <c r="G105" s="182" t="s">
        <v>187</v>
      </c>
      <c r="H105" s="183">
        <v>69</v>
      </c>
      <c r="I105" s="184"/>
      <c r="J105" s="185">
        <f>ROUND(I105*H105,2)</f>
        <v>0</v>
      </c>
      <c r="K105" s="181" t="s">
        <v>141</v>
      </c>
      <c r="L105" s="40"/>
      <c r="M105" s="186" t="s">
        <v>19</v>
      </c>
      <c r="N105" s="187" t="s">
        <v>42</v>
      </c>
      <c r="O105" s="65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0" t="s">
        <v>142</v>
      </c>
      <c r="AT105" s="190" t="s">
        <v>137</v>
      </c>
      <c r="AU105" s="190" t="s">
        <v>80</v>
      </c>
      <c r="AY105" s="18" t="s">
        <v>135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8" t="s">
        <v>78</v>
      </c>
      <c r="BK105" s="191">
        <f>ROUND(I105*H105,2)</f>
        <v>0</v>
      </c>
      <c r="BL105" s="18" t="s">
        <v>142</v>
      </c>
      <c r="BM105" s="190" t="s">
        <v>582</v>
      </c>
    </row>
    <row r="106" spans="1:65" s="2" customFormat="1" ht="11.25">
      <c r="A106" s="35"/>
      <c r="B106" s="36"/>
      <c r="C106" s="37"/>
      <c r="D106" s="192" t="s">
        <v>144</v>
      </c>
      <c r="E106" s="37"/>
      <c r="F106" s="193" t="s">
        <v>243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144</v>
      </c>
      <c r="AU106" s="18" t="s">
        <v>80</v>
      </c>
    </row>
    <row r="107" spans="1:65" s="2" customFormat="1" ht="44.25" customHeight="1">
      <c r="A107" s="35"/>
      <c r="B107" s="36"/>
      <c r="C107" s="179" t="s">
        <v>177</v>
      </c>
      <c r="D107" s="179" t="s">
        <v>137</v>
      </c>
      <c r="E107" s="180" t="s">
        <v>245</v>
      </c>
      <c r="F107" s="181" t="s">
        <v>246</v>
      </c>
      <c r="G107" s="182" t="s">
        <v>247</v>
      </c>
      <c r="H107" s="183">
        <v>131.1</v>
      </c>
      <c r="I107" s="184"/>
      <c r="J107" s="185">
        <f>ROUND(I107*H107,2)</f>
        <v>0</v>
      </c>
      <c r="K107" s="181" t="s">
        <v>141</v>
      </c>
      <c r="L107" s="40"/>
      <c r="M107" s="186" t="s">
        <v>19</v>
      </c>
      <c r="N107" s="187" t="s">
        <v>42</v>
      </c>
      <c r="O107" s="65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142</v>
      </c>
      <c r="AT107" s="190" t="s">
        <v>137</v>
      </c>
      <c r="AU107" s="190" t="s">
        <v>80</v>
      </c>
      <c r="AY107" s="18" t="s">
        <v>135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8" t="s">
        <v>78</v>
      </c>
      <c r="BK107" s="191">
        <f>ROUND(I107*H107,2)</f>
        <v>0</v>
      </c>
      <c r="BL107" s="18" t="s">
        <v>142</v>
      </c>
      <c r="BM107" s="190" t="s">
        <v>583</v>
      </c>
    </row>
    <row r="108" spans="1:65" s="2" customFormat="1" ht="11.25">
      <c r="A108" s="35"/>
      <c r="B108" s="36"/>
      <c r="C108" s="37"/>
      <c r="D108" s="192" t="s">
        <v>144</v>
      </c>
      <c r="E108" s="37"/>
      <c r="F108" s="193" t="s">
        <v>249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144</v>
      </c>
      <c r="AU108" s="18" t="s">
        <v>80</v>
      </c>
    </row>
    <row r="109" spans="1:65" s="2" customFormat="1" ht="19.5">
      <c r="A109" s="35"/>
      <c r="B109" s="36"/>
      <c r="C109" s="37"/>
      <c r="D109" s="197" t="s">
        <v>146</v>
      </c>
      <c r="E109" s="37"/>
      <c r="F109" s="198" t="s">
        <v>250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146</v>
      </c>
      <c r="AU109" s="18" t="s">
        <v>80</v>
      </c>
    </row>
    <row r="110" spans="1:65" s="13" customFormat="1" ht="11.25">
      <c r="B110" s="199"/>
      <c r="C110" s="200"/>
      <c r="D110" s="197" t="s">
        <v>148</v>
      </c>
      <c r="E110" s="200"/>
      <c r="F110" s="202" t="s">
        <v>584</v>
      </c>
      <c r="G110" s="200"/>
      <c r="H110" s="203">
        <v>131.1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148</v>
      </c>
      <c r="AU110" s="209" t="s">
        <v>80</v>
      </c>
      <c r="AV110" s="13" t="s">
        <v>80</v>
      </c>
      <c r="AW110" s="13" t="s">
        <v>4</v>
      </c>
      <c r="AX110" s="13" t="s">
        <v>78</v>
      </c>
      <c r="AY110" s="209" t="s">
        <v>135</v>
      </c>
    </row>
    <row r="111" spans="1:65" s="2" customFormat="1" ht="33" customHeight="1">
      <c r="A111" s="35"/>
      <c r="B111" s="36"/>
      <c r="C111" s="179" t="s">
        <v>184</v>
      </c>
      <c r="D111" s="179" t="s">
        <v>137</v>
      </c>
      <c r="E111" s="180" t="s">
        <v>585</v>
      </c>
      <c r="F111" s="181" t="s">
        <v>586</v>
      </c>
      <c r="G111" s="182" t="s">
        <v>140</v>
      </c>
      <c r="H111" s="183">
        <v>250</v>
      </c>
      <c r="I111" s="184"/>
      <c r="J111" s="185">
        <f>ROUND(I111*H111,2)</f>
        <v>0</v>
      </c>
      <c r="K111" s="181" t="s">
        <v>141</v>
      </c>
      <c r="L111" s="40"/>
      <c r="M111" s="186" t="s">
        <v>19</v>
      </c>
      <c r="N111" s="187" t="s">
        <v>42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142</v>
      </c>
      <c r="AT111" s="190" t="s">
        <v>137</v>
      </c>
      <c r="AU111" s="190" t="s">
        <v>80</v>
      </c>
      <c r="AY111" s="18" t="s">
        <v>135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78</v>
      </c>
      <c r="BK111" s="191">
        <f>ROUND(I111*H111,2)</f>
        <v>0</v>
      </c>
      <c r="BL111" s="18" t="s">
        <v>142</v>
      </c>
      <c r="BM111" s="190" t="s">
        <v>587</v>
      </c>
    </row>
    <row r="112" spans="1:65" s="2" customFormat="1" ht="11.25">
      <c r="A112" s="35"/>
      <c r="B112" s="36"/>
      <c r="C112" s="37"/>
      <c r="D112" s="192" t="s">
        <v>144</v>
      </c>
      <c r="E112" s="37"/>
      <c r="F112" s="193" t="s">
        <v>588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144</v>
      </c>
      <c r="AU112" s="18" t="s">
        <v>80</v>
      </c>
    </row>
    <row r="113" spans="1:65" s="13" customFormat="1" ht="11.25">
      <c r="B113" s="199"/>
      <c r="C113" s="200"/>
      <c r="D113" s="197" t="s">
        <v>148</v>
      </c>
      <c r="E113" s="201" t="s">
        <v>19</v>
      </c>
      <c r="F113" s="202" t="s">
        <v>589</v>
      </c>
      <c r="G113" s="200"/>
      <c r="H113" s="203">
        <v>250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148</v>
      </c>
      <c r="AU113" s="209" t="s">
        <v>80</v>
      </c>
      <c r="AV113" s="13" t="s">
        <v>80</v>
      </c>
      <c r="AW113" s="13" t="s">
        <v>33</v>
      </c>
      <c r="AX113" s="13" t="s">
        <v>78</v>
      </c>
      <c r="AY113" s="209" t="s">
        <v>135</v>
      </c>
    </row>
    <row r="114" spans="1:65" s="12" customFormat="1" ht="22.9" customHeight="1">
      <c r="B114" s="163"/>
      <c r="C114" s="164"/>
      <c r="D114" s="165" t="s">
        <v>70</v>
      </c>
      <c r="E114" s="177" t="s">
        <v>167</v>
      </c>
      <c r="F114" s="177" t="s">
        <v>403</v>
      </c>
      <c r="G114" s="164"/>
      <c r="H114" s="164"/>
      <c r="I114" s="167"/>
      <c r="J114" s="178">
        <f>BK114</f>
        <v>0</v>
      </c>
      <c r="K114" s="164"/>
      <c r="L114" s="169"/>
      <c r="M114" s="170"/>
      <c r="N114" s="171"/>
      <c r="O114" s="171"/>
      <c r="P114" s="172">
        <f>SUM(P115:P116)</f>
        <v>0</v>
      </c>
      <c r="Q114" s="171"/>
      <c r="R114" s="172">
        <f>SUM(R115:R116)</f>
        <v>0</v>
      </c>
      <c r="S114" s="171"/>
      <c r="T114" s="173">
        <f>SUM(T115:T116)</f>
        <v>0</v>
      </c>
      <c r="AR114" s="174" t="s">
        <v>78</v>
      </c>
      <c r="AT114" s="175" t="s">
        <v>70</v>
      </c>
      <c r="AU114" s="175" t="s">
        <v>78</v>
      </c>
      <c r="AY114" s="174" t="s">
        <v>135</v>
      </c>
      <c r="BK114" s="176">
        <f>SUM(BK115:BK116)</f>
        <v>0</v>
      </c>
    </row>
    <row r="115" spans="1:65" s="2" customFormat="1" ht="33" customHeight="1">
      <c r="A115" s="35"/>
      <c r="B115" s="36"/>
      <c r="C115" s="179" t="s">
        <v>197</v>
      </c>
      <c r="D115" s="179" t="s">
        <v>137</v>
      </c>
      <c r="E115" s="180" t="s">
        <v>410</v>
      </c>
      <c r="F115" s="181" t="s">
        <v>411</v>
      </c>
      <c r="G115" s="182" t="s">
        <v>140</v>
      </c>
      <c r="H115" s="183">
        <v>250</v>
      </c>
      <c r="I115" s="184"/>
      <c r="J115" s="185">
        <f>ROUND(I115*H115,2)</f>
        <v>0</v>
      </c>
      <c r="K115" s="181" t="s">
        <v>141</v>
      </c>
      <c r="L115" s="40"/>
      <c r="M115" s="186" t="s">
        <v>19</v>
      </c>
      <c r="N115" s="187" t="s">
        <v>42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142</v>
      </c>
      <c r="AT115" s="190" t="s">
        <v>137</v>
      </c>
      <c r="AU115" s="190" t="s">
        <v>80</v>
      </c>
      <c r="AY115" s="18" t="s">
        <v>135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78</v>
      </c>
      <c r="BK115" s="191">
        <f>ROUND(I115*H115,2)</f>
        <v>0</v>
      </c>
      <c r="BL115" s="18" t="s">
        <v>142</v>
      </c>
      <c r="BM115" s="190" t="s">
        <v>590</v>
      </c>
    </row>
    <row r="116" spans="1:65" s="2" customFormat="1" ht="11.25">
      <c r="A116" s="35"/>
      <c r="B116" s="36"/>
      <c r="C116" s="37"/>
      <c r="D116" s="192" t="s">
        <v>144</v>
      </c>
      <c r="E116" s="37"/>
      <c r="F116" s="193" t="s">
        <v>413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144</v>
      </c>
      <c r="AU116" s="18" t="s">
        <v>80</v>
      </c>
    </row>
    <row r="117" spans="1:65" s="12" customFormat="1" ht="22.9" customHeight="1">
      <c r="B117" s="163"/>
      <c r="C117" s="164"/>
      <c r="D117" s="165" t="s">
        <v>70</v>
      </c>
      <c r="E117" s="177" t="s">
        <v>197</v>
      </c>
      <c r="F117" s="177" t="s">
        <v>447</v>
      </c>
      <c r="G117" s="164"/>
      <c r="H117" s="164"/>
      <c r="I117" s="167"/>
      <c r="J117" s="178">
        <f>BK117</f>
        <v>0</v>
      </c>
      <c r="K117" s="164"/>
      <c r="L117" s="169"/>
      <c r="M117" s="170"/>
      <c r="N117" s="171"/>
      <c r="O117" s="171"/>
      <c r="P117" s="172">
        <f>SUM(P118:P120)</f>
        <v>0</v>
      </c>
      <c r="Q117" s="171"/>
      <c r="R117" s="172">
        <f>SUM(R118:R120)</f>
        <v>0.28063749999999998</v>
      </c>
      <c r="S117" s="171"/>
      <c r="T117" s="173">
        <f>SUM(T118:T120)</f>
        <v>0</v>
      </c>
      <c r="AR117" s="174" t="s">
        <v>78</v>
      </c>
      <c r="AT117" s="175" t="s">
        <v>70</v>
      </c>
      <c r="AU117" s="175" t="s">
        <v>78</v>
      </c>
      <c r="AY117" s="174" t="s">
        <v>135</v>
      </c>
      <c r="BK117" s="176">
        <f>SUM(BK118:BK120)</f>
        <v>0</v>
      </c>
    </row>
    <row r="118" spans="1:65" s="2" customFormat="1" ht="33" customHeight="1">
      <c r="A118" s="35"/>
      <c r="B118" s="36"/>
      <c r="C118" s="179" t="s">
        <v>203</v>
      </c>
      <c r="D118" s="179" t="s">
        <v>137</v>
      </c>
      <c r="E118" s="180" t="s">
        <v>460</v>
      </c>
      <c r="F118" s="181" t="s">
        <v>461</v>
      </c>
      <c r="G118" s="182" t="s">
        <v>140</v>
      </c>
      <c r="H118" s="183">
        <v>325</v>
      </c>
      <c r="I118" s="184"/>
      <c r="J118" s="185">
        <f>ROUND(I118*H118,2)</f>
        <v>0</v>
      </c>
      <c r="K118" s="181" t="s">
        <v>141</v>
      </c>
      <c r="L118" s="40"/>
      <c r="M118" s="186" t="s">
        <v>19</v>
      </c>
      <c r="N118" s="187" t="s">
        <v>42</v>
      </c>
      <c r="O118" s="65"/>
      <c r="P118" s="188">
        <f>O118*H118</f>
        <v>0</v>
      </c>
      <c r="Q118" s="188">
        <v>8.6350000000000001E-4</v>
      </c>
      <c r="R118" s="188">
        <f>Q118*H118</f>
        <v>0.28063749999999998</v>
      </c>
      <c r="S118" s="188">
        <v>0</v>
      </c>
      <c r="T118" s="18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142</v>
      </c>
      <c r="AT118" s="190" t="s">
        <v>137</v>
      </c>
      <c r="AU118" s="190" t="s">
        <v>80</v>
      </c>
      <c r="AY118" s="18" t="s">
        <v>135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8" t="s">
        <v>78</v>
      </c>
      <c r="BK118" s="191">
        <f>ROUND(I118*H118,2)</f>
        <v>0</v>
      </c>
      <c r="BL118" s="18" t="s">
        <v>142</v>
      </c>
      <c r="BM118" s="190" t="s">
        <v>591</v>
      </c>
    </row>
    <row r="119" spans="1:65" s="2" customFormat="1" ht="11.25">
      <c r="A119" s="35"/>
      <c r="B119" s="36"/>
      <c r="C119" s="37"/>
      <c r="D119" s="192" t="s">
        <v>144</v>
      </c>
      <c r="E119" s="37"/>
      <c r="F119" s="193" t="s">
        <v>463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144</v>
      </c>
      <c r="AU119" s="18" t="s">
        <v>80</v>
      </c>
    </row>
    <row r="120" spans="1:65" s="13" customFormat="1" ht="11.25">
      <c r="B120" s="199"/>
      <c r="C120" s="200"/>
      <c r="D120" s="197" t="s">
        <v>148</v>
      </c>
      <c r="E120" s="200"/>
      <c r="F120" s="202" t="s">
        <v>592</v>
      </c>
      <c r="G120" s="200"/>
      <c r="H120" s="203">
        <v>325</v>
      </c>
      <c r="I120" s="204"/>
      <c r="J120" s="200"/>
      <c r="K120" s="200"/>
      <c r="L120" s="205"/>
      <c r="M120" s="241"/>
      <c r="N120" s="242"/>
      <c r="O120" s="242"/>
      <c r="P120" s="242"/>
      <c r="Q120" s="242"/>
      <c r="R120" s="242"/>
      <c r="S120" s="242"/>
      <c r="T120" s="243"/>
      <c r="AT120" s="209" t="s">
        <v>148</v>
      </c>
      <c r="AU120" s="209" t="s">
        <v>80</v>
      </c>
      <c r="AV120" s="13" t="s">
        <v>80</v>
      </c>
      <c r="AW120" s="13" t="s">
        <v>4</v>
      </c>
      <c r="AX120" s="13" t="s">
        <v>78</v>
      </c>
      <c r="AY120" s="209" t="s">
        <v>135</v>
      </c>
    </row>
    <row r="121" spans="1:65" s="2" customFormat="1" ht="6.95" customHeight="1">
      <c r="A121" s="35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0"/>
      <c r="M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</sheetData>
  <sheetProtection algorithmName="SHA-512" hashValue="hla3zxqU4N8AAIr2xGbYbiluvTuDNqgeBlV57ot5dTVzlPaDdcNSLRZ3J9L4yKLzsu3vEApzJrD4a0aupjRr4A==" saltValue="WDJr+MwnboQN1Qhr9VjRmMmhpkilR7/dbPu5y3AQyv7TwLyI7pcP8y+h64zKaSrqVHTRkLFjHeHZXv+p/agjOg==" spinCount="100000" sheet="1" objects="1" scenarios="1" formatColumns="0" formatRows="0" autoFilter="0"/>
  <autoFilter ref="C88:K120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/>
    <hyperlink ref="F96" r:id="rId2"/>
    <hyperlink ref="F98" r:id="rId3"/>
    <hyperlink ref="F102" r:id="rId4"/>
    <hyperlink ref="F104" r:id="rId5"/>
    <hyperlink ref="F106" r:id="rId6"/>
    <hyperlink ref="F108" r:id="rId7"/>
    <hyperlink ref="F112" r:id="rId8"/>
    <hyperlink ref="F116" r:id="rId9"/>
    <hyperlink ref="F119" r:id="rId1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AT2" s="18" t="s">
        <v>91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98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7" t="str">
        <f>'Rekapitulace stavby'!K6</f>
        <v>Rekonstrukce atria objektu na ul. V Zálomu 1, Ostrava-Zábřeh včetně vybudování workoutového hřiště</v>
      </c>
      <c r="F7" s="378"/>
      <c r="G7" s="378"/>
      <c r="H7" s="378"/>
      <c r="L7" s="21"/>
    </row>
    <row r="8" spans="1:46" s="2" customFormat="1" ht="12" customHeight="1">
      <c r="A8" s="35"/>
      <c r="B8" s="40"/>
      <c r="C8" s="35"/>
      <c r="D8" s="113" t="s">
        <v>99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0" t="s">
        <v>593</v>
      </c>
      <c r="F9" s="379"/>
      <c r="G9" s="379"/>
      <c r="H9" s="379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22</v>
      </c>
      <c r="G12" s="35"/>
      <c r="H12" s="35"/>
      <c r="I12" s="113" t="s">
        <v>23</v>
      </c>
      <c r="J12" s="115" t="str">
        <f>'Rekapitulace stavby'!AN8</f>
        <v>5. 5. 2023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">
        <v>19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13" t="s">
        <v>28</v>
      </c>
      <c r="J15" s="104" t="s">
        <v>19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29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1" t="str">
        <f>'Rekapitulace stavby'!E14</f>
        <v>Vyplň údaj</v>
      </c>
      <c r="F18" s="382"/>
      <c r="G18" s="382"/>
      <c r="H18" s="382"/>
      <c r="I18" s="113" t="s">
        <v>28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31</v>
      </c>
      <c r="E20" s="35"/>
      <c r="F20" s="35"/>
      <c r="G20" s="35"/>
      <c r="H20" s="35"/>
      <c r="I20" s="113" t="s">
        <v>26</v>
      </c>
      <c r="J20" s="104" t="s">
        <v>19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32</v>
      </c>
      <c r="F21" s="35"/>
      <c r="G21" s="35"/>
      <c r="H21" s="35"/>
      <c r="I21" s="113" t="s">
        <v>28</v>
      </c>
      <c r="J21" s="104" t="s">
        <v>19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34</v>
      </c>
      <c r="E23" s="35"/>
      <c r="F23" s="35"/>
      <c r="G23" s="35"/>
      <c r="H23" s="35"/>
      <c r="I23" s="113" t="s">
        <v>26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32</v>
      </c>
      <c r="F24" s="35"/>
      <c r="G24" s="35"/>
      <c r="H24" s="35"/>
      <c r="I24" s="113" t="s">
        <v>28</v>
      </c>
      <c r="J24" s="104" t="s">
        <v>19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16"/>
      <c r="B27" s="117"/>
      <c r="C27" s="116"/>
      <c r="D27" s="116"/>
      <c r="E27" s="383" t="s">
        <v>36</v>
      </c>
      <c r="F27" s="383"/>
      <c r="G27" s="383"/>
      <c r="H27" s="38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ROUND(J85,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ROUND((SUM(BE85:BE172)),  2)</f>
        <v>0</v>
      </c>
      <c r="G33" s="35"/>
      <c r="H33" s="35"/>
      <c r="I33" s="125">
        <v>0.21</v>
      </c>
      <c r="J33" s="124">
        <f>ROUND(((SUM(BE85:BE172))*I33),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ROUND((SUM(BF85:BF172)),  2)</f>
        <v>0</v>
      </c>
      <c r="G34" s="35"/>
      <c r="H34" s="35"/>
      <c r="I34" s="125">
        <v>0.15</v>
      </c>
      <c r="J34" s="124">
        <f>ROUND(((SUM(BF85:BF172))*I34),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ROUND((SUM(BG85:BG172)),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ROUND((SUM(BH85:BH172)),  2)</f>
        <v>0</v>
      </c>
      <c r="G36" s="35"/>
      <c r="H36" s="35"/>
      <c r="I36" s="125">
        <v>0.15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ROUND((SUM(BI85:BI172)),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103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6.25" customHeight="1">
      <c r="A48" s="35"/>
      <c r="B48" s="36"/>
      <c r="C48" s="37"/>
      <c r="D48" s="37"/>
      <c r="E48" s="384" t="str">
        <f>E7</f>
        <v>Rekonstrukce atria objektu na ul. V Zálomu 1, Ostrava-Zábřeh včetně vybudování workoutového hřiště</v>
      </c>
      <c r="F48" s="385"/>
      <c r="G48" s="385"/>
      <c r="H48" s="385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3" t="str">
        <f>E9</f>
        <v>SO 102 - Workoutové hřiště</v>
      </c>
      <c r="F50" s="386"/>
      <c r="G50" s="386"/>
      <c r="H50" s="386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parcely č. 287/20, 287/29, 4591</v>
      </c>
      <c r="G52" s="37"/>
      <c r="H52" s="37"/>
      <c r="I52" s="30" t="s">
        <v>23</v>
      </c>
      <c r="J52" s="60" t="str">
        <f>IF(J12="","",J12)</f>
        <v>5. 5. 2023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SMO, městský obvod Ostrava - Jih</v>
      </c>
      <c r="G54" s="37"/>
      <c r="H54" s="37"/>
      <c r="I54" s="30" t="s">
        <v>31</v>
      </c>
      <c r="J54" s="33" t="str">
        <f>E21</f>
        <v>Dopravní projekce Bojko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Dopravní projekce Bojko s.r.o.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104</v>
      </c>
      <c r="D57" s="138"/>
      <c r="E57" s="138"/>
      <c r="F57" s="138"/>
      <c r="G57" s="138"/>
      <c r="H57" s="138"/>
      <c r="I57" s="138"/>
      <c r="J57" s="139" t="s">
        <v>105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0" t="s">
        <v>69</v>
      </c>
      <c r="D59" s="37"/>
      <c r="E59" s="37"/>
      <c r="F59" s="37"/>
      <c r="G59" s="37"/>
      <c r="H59" s="37"/>
      <c r="I59" s="37"/>
      <c r="J59" s="78">
        <f>J85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106</v>
      </c>
    </row>
    <row r="60" spans="1:47" s="9" customFormat="1" ht="24.95" customHeight="1">
      <c r="B60" s="141"/>
      <c r="C60" s="142"/>
      <c r="D60" s="143" t="s">
        <v>107</v>
      </c>
      <c r="E60" s="144"/>
      <c r="F60" s="144"/>
      <c r="G60" s="144"/>
      <c r="H60" s="144"/>
      <c r="I60" s="144"/>
      <c r="J60" s="145">
        <f>J86</f>
        <v>0</v>
      </c>
      <c r="K60" s="142"/>
      <c r="L60" s="146"/>
    </row>
    <row r="61" spans="1:47" s="10" customFormat="1" ht="19.899999999999999" customHeight="1">
      <c r="B61" s="147"/>
      <c r="C61" s="98"/>
      <c r="D61" s="148" t="s">
        <v>108</v>
      </c>
      <c r="E61" s="149"/>
      <c r="F61" s="149"/>
      <c r="G61" s="149"/>
      <c r="H61" s="149"/>
      <c r="I61" s="149"/>
      <c r="J61" s="150">
        <f>J87</f>
        <v>0</v>
      </c>
      <c r="K61" s="98"/>
      <c r="L61" s="151"/>
    </row>
    <row r="62" spans="1:47" s="10" customFormat="1" ht="19.899999999999999" customHeight="1">
      <c r="B62" s="147"/>
      <c r="C62" s="98"/>
      <c r="D62" s="148" t="s">
        <v>109</v>
      </c>
      <c r="E62" s="149"/>
      <c r="F62" s="149"/>
      <c r="G62" s="149"/>
      <c r="H62" s="149"/>
      <c r="I62" s="149"/>
      <c r="J62" s="150">
        <f>J120</f>
        <v>0</v>
      </c>
      <c r="K62" s="98"/>
      <c r="L62" s="151"/>
    </row>
    <row r="63" spans="1:47" s="10" customFormat="1" ht="19.899999999999999" customHeight="1">
      <c r="B63" s="147"/>
      <c r="C63" s="98"/>
      <c r="D63" s="148" t="s">
        <v>594</v>
      </c>
      <c r="E63" s="149"/>
      <c r="F63" s="149"/>
      <c r="G63" s="149"/>
      <c r="H63" s="149"/>
      <c r="I63" s="149"/>
      <c r="J63" s="150">
        <f>J154</f>
        <v>0</v>
      </c>
      <c r="K63" s="98"/>
      <c r="L63" s="151"/>
    </row>
    <row r="64" spans="1:47" s="10" customFormat="1" ht="19.899999999999999" customHeight="1">
      <c r="B64" s="147"/>
      <c r="C64" s="98"/>
      <c r="D64" s="148" t="s">
        <v>115</v>
      </c>
      <c r="E64" s="149"/>
      <c r="F64" s="149"/>
      <c r="G64" s="149"/>
      <c r="H64" s="149"/>
      <c r="I64" s="149"/>
      <c r="J64" s="150">
        <f>J161</f>
        <v>0</v>
      </c>
      <c r="K64" s="98"/>
      <c r="L64" s="151"/>
    </row>
    <row r="65" spans="1:31" s="10" customFormat="1" ht="19.899999999999999" customHeight="1">
      <c r="B65" s="147"/>
      <c r="C65" s="98"/>
      <c r="D65" s="148" t="s">
        <v>595</v>
      </c>
      <c r="E65" s="149"/>
      <c r="F65" s="149"/>
      <c r="G65" s="149"/>
      <c r="H65" s="149"/>
      <c r="I65" s="149"/>
      <c r="J65" s="150">
        <f>J171</f>
        <v>0</v>
      </c>
      <c r="K65" s="98"/>
      <c r="L65" s="151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120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6.25" customHeight="1">
      <c r="A75" s="35"/>
      <c r="B75" s="36"/>
      <c r="C75" s="37"/>
      <c r="D75" s="37"/>
      <c r="E75" s="384" t="str">
        <f>E7</f>
        <v>Rekonstrukce atria objektu na ul. V Zálomu 1, Ostrava-Zábřeh včetně vybudování workoutového hřiště</v>
      </c>
      <c r="F75" s="385"/>
      <c r="G75" s="385"/>
      <c r="H75" s="385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99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33" t="str">
        <f>E9</f>
        <v>SO 102 - Workoutové hřiště</v>
      </c>
      <c r="F77" s="386"/>
      <c r="G77" s="386"/>
      <c r="H77" s="386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F12</f>
        <v>parcely č. 287/20, 287/29, 4591</v>
      </c>
      <c r="G79" s="37"/>
      <c r="H79" s="37"/>
      <c r="I79" s="30" t="s">
        <v>23</v>
      </c>
      <c r="J79" s="60" t="str">
        <f>IF(J12="","",J12)</f>
        <v>5. 5. 2023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7" customHeight="1">
      <c r="A81" s="35"/>
      <c r="B81" s="36"/>
      <c r="C81" s="30" t="s">
        <v>25</v>
      </c>
      <c r="D81" s="37"/>
      <c r="E81" s="37"/>
      <c r="F81" s="28" t="str">
        <f>E15</f>
        <v>SMO, městský obvod Ostrava - Jih</v>
      </c>
      <c r="G81" s="37"/>
      <c r="H81" s="37"/>
      <c r="I81" s="30" t="s">
        <v>31</v>
      </c>
      <c r="J81" s="33" t="str">
        <f>E21</f>
        <v>Dopravní projekce Bojko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7" customHeight="1">
      <c r="A82" s="35"/>
      <c r="B82" s="36"/>
      <c r="C82" s="30" t="s">
        <v>29</v>
      </c>
      <c r="D82" s="37"/>
      <c r="E82" s="37"/>
      <c r="F82" s="28" t="str">
        <f>IF(E18="","",E18)</f>
        <v>Vyplň údaj</v>
      </c>
      <c r="G82" s="37"/>
      <c r="H82" s="37"/>
      <c r="I82" s="30" t="s">
        <v>34</v>
      </c>
      <c r="J82" s="33" t="str">
        <f>E24</f>
        <v>Dopravní projekce Bojko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52"/>
      <c r="B84" s="153"/>
      <c r="C84" s="154" t="s">
        <v>121</v>
      </c>
      <c r="D84" s="155" t="s">
        <v>56</v>
      </c>
      <c r="E84" s="155" t="s">
        <v>52</v>
      </c>
      <c r="F84" s="155" t="s">
        <v>53</v>
      </c>
      <c r="G84" s="155" t="s">
        <v>122</v>
      </c>
      <c r="H84" s="155" t="s">
        <v>123</v>
      </c>
      <c r="I84" s="155" t="s">
        <v>124</v>
      </c>
      <c r="J84" s="155" t="s">
        <v>105</v>
      </c>
      <c r="K84" s="156" t="s">
        <v>125</v>
      </c>
      <c r="L84" s="157"/>
      <c r="M84" s="69" t="s">
        <v>19</v>
      </c>
      <c r="N84" s="70" t="s">
        <v>41</v>
      </c>
      <c r="O84" s="70" t="s">
        <v>126</v>
      </c>
      <c r="P84" s="70" t="s">
        <v>127</v>
      </c>
      <c r="Q84" s="70" t="s">
        <v>128</v>
      </c>
      <c r="R84" s="70" t="s">
        <v>129</v>
      </c>
      <c r="S84" s="70" t="s">
        <v>130</v>
      </c>
      <c r="T84" s="71" t="s">
        <v>131</v>
      </c>
      <c r="U84" s="152"/>
      <c r="V84" s="152"/>
      <c r="W84" s="152"/>
      <c r="X84" s="152"/>
      <c r="Y84" s="152"/>
      <c r="Z84" s="152"/>
      <c r="AA84" s="152"/>
      <c r="AB84" s="152"/>
      <c r="AC84" s="152"/>
      <c r="AD84" s="152"/>
      <c r="AE84" s="152"/>
    </row>
    <row r="85" spans="1:65" s="2" customFormat="1" ht="22.9" customHeight="1">
      <c r="A85" s="35"/>
      <c r="B85" s="36"/>
      <c r="C85" s="76" t="s">
        <v>132</v>
      </c>
      <c r="D85" s="37"/>
      <c r="E85" s="37"/>
      <c r="F85" s="37"/>
      <c r="G85" s="37"/>
      <c r="H85" s="37"/>
      <c r="I85" s="37"/>
      <c r="J85" s="158">
        <f>BK85</f>
        <v>0</v>
      </c>
      <c r="K85" s="37"/>
      <c r="L85" s="40"/>
      <c r="M85" s="72"/>
      <c r="N85" s="159"/>
      <c r="O85" s="73"/>
      <c r="P85" s="160">
        <f>P86</f>
        <v>0</v>
      </c>
      <c r="Q85" s="73"/>
      <c r="R85" s="160">
        <f>R86</f>
        <v>0</v>
      </c>
      <c r="S85" s="73"/>
      <c r="T85" s="161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70</v>
      </c>
      <c r="AU85" s="18" t="s">
        <v>106</v>
      </c>
      <c r="BK85" s="162">
        <f>BK86</f>
        <v>0</v>
      </c>
    </row>
    <row r="86" spans="1:65" s="12" customFormat="1" ht="25.9" customHeight="1">
      <c r="B86" s="163"/>
      <c r="C86" s="164"/>
      <c r="D86" s="165" t="s">
        <v>70</v>
      </c>
      <c r="E86" s="166" t="s">
        <v>133</v>
      </c>
      <c r="F86" s="166" t="s">
        <v>134</v>
      </c>
      <c r="G86" s="164"/>
      <c r="H86" s="164"/>
      <c r="I86" s="167"/>
      <c r="J86" s="168">
        <f>BK86</f>
        <v>0</v>
      </c>
      <c r="K86" s="164"/>
      <c r="L86" s="169"/>
      <c r="M86" s="170"/>
      <c r="N86" s="171"/>
      <c r="O86" s="171"/>
      <c r="P86" s="172">
        <f>P87+P120+P154+P161+P171</f>
        <v>0</v>
      </c>
      <c r="Q86" s="171"/>
      <c r="R86" s="172">
        <f>R87+R120+R154+R161+R171</f>
        <v>0</v>
      </c>
      <c r="S86" s="171"/>
      <c r="T86" s="173">
        <f>T87+T120+T154+T161+T171</f>
        <v>0</v>
      </c>
      <c r="AR86" s="174" t="s">
        <v>78</v>
      </c>
      <c r="AT86" s="175" t="s">
        <v>70</v>
      </c>
      <c r="AU86" s="175" t="s">
        <v>71</v>
      </c>
      <c r="AY86" s="174" t="s">
        <v>135</v>
      </c>
      <c r="BK86" s="176">
        <f>BK87+BK120+BK154+BK161+BK171</f>
        <v>0</v>
      </c>
    </row>
    <row r="87" spans="1:65" s="12" customFormat="1" ht="22.9" customHeight="1">
      <c r="B87" s="163"/>
      <c r="C87" s="164"/>
      <c r="D87" s="165" t="s">
        <v>70</v>
      </c>
      <c r="E87" s="177" t="s">
        <v>78</v>
      </c>
      <c r="F87" s="177" t="s">
        <v>136</v>
      </c>
      <c r="G87" s="164"/>
      <c r="H87" s="164"/>
      <c r="I87" s="167"/>
      <c r="J87" s="178">
        <f>BK87</f>
        <v>0</v>
      </c>
      <c r="K87" s="164"/>
      <c r="L87" s="169"/>
      <c r="M87" s="170"/>
      <c r="N87" s="171"/>
      <c r="O87" s="171"/>
      <c r="P87" s="172">
        <f>SUM(P88:P119)</f>
        <v>0</v>
      </c>
      <c r="Q87" s="171"/>
      <c r="R87" s="172">
        <f>SUM(R88:R119)</f>
        <v>0</v>
      </c>
      <c r="S87" s="171"/>
      <c r="T87" s="173">
        <f>SUM(T88:T119)</f>
        <v>0</v>
      </c>
      <c r="AR87" s="174" t="s">
        <v>78</v>
      </c>
      <c r="AT87" s="175" t="s">
        <v>70</v>
      </c>
      <c r="AU87" s="175" t="s">
        <v>78</v>
      </c>
      <c r="AY87" s="174" t="s">
        <v>135</v>
      </c>
      <c r="BK87" s="176">
        <f>SUM(BK88:BK119)</f>
        <v>0</v>
      </c>
    </row>
    <row r="88" spans="1:65" s="2" customFormat="1" ht="21.75" customHeight="1">
      <c r="A88" s="35"/>
      <c r="B88" s="36"/>
      <c r="C88" s="179" t="s">
        <v>78</v>
      </c>
      <c r="D88" s="179" t="s">
        <v>137</v>
      </c>
      <c r="E88" s="180" t="s">
        <v>596</v>
      </c>
      <c r="F88" s="181" t="s">
        <v>597</v>
      </c>
      <c r="G88" s="182" t="s">
        <v>187</v>
      </c>
      <c r="H88" s="183">
        <v>15.194000000000001</v>
      </c>
      <c r="I88" s="184"/>
      <c r="J88" s="185">
        <f>ROUND(I88*H88,2)</f>
        <v>0</v>
      </c>
      <c r="K88" s="181" t="s">
        <v>272</v>
      </c>
      <c r="L88" s="40"/>
      <c r="M88" s="186" t="s">
        <v>19</v>
      </c>
      <c r="N88" s="187" t="s">
        <v>42</v>
      </c>
      <c r="O88" s="65"/>
      <c r="P88" s="188">
        <f>O88*H88</f>
        <v>0</v>
      </c>
      <c r="Q88" s="188">
        <v>0</v>
      </c>
      <c r="R88" s="188">
        <f>Q88*H88</f>
        <v>0</v>
      </c>
      <c r="S88" s="188">
        <v>0</v>
      </c>
      <c r="T88" s="18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0" t="s">
        <v>142</v>
      </c>
      <c r="AT88" s="190" t="s">
        <v>137</v>
      </c>
      <c r="AU88" s="190" t="s">
        <v>80</v>
      </c>
      <c r="AY88" s="18" t="s">
        <v>135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8" t="s">
        <v>78</v>
      </c>
      <c r="BK88" s="191">
        <f>ROUND(I88*H88,2)</f>
        <v>0</v>
      </c>
      <c r="BL88" s="18" t="s">
        <v>142</v>
      </c>
      <c r="BM88" s="190" t="s">
        <v>80</v>
      </c>
    </row>
    <row r="89" spans="1:65" s="13" customFormat="1" ht="11.25">
      <c r="B89" s="199"/>
      <c r="C89" s="200"/>
      <c r="D89" s="197" t="s">
        <v>148</v>
      </c>
      <c r="E89" s="201" t="s">
        <v>19</v>
      </c>
      <c r="F89" s="202" t="s">
        <v>598</v>
      </c>
      <c r="G89" s="200"/>
      <c r="H89" s="203">
        <v>15.194000000000001</v>
      </c>
      <c r="I89" s="204"/>
      <c r="J89" s="200"/>
      <c r="K89" s="200"/>
      <c r="L89" s="205"/>
      <c r="M89" s="206"/>
      <c r="N89" s="207"/>
      <c r="O89" s="207"/>
      <c r="P89" s="207"/>
      <c r="Q89" s="207"/>
      <c r="R89" s="207"/>
      <c r="S89" s="207"/>
      <c r="T89" s="208"/>
      <c r="AT89" s="209" t="s">
        <v>148</v>
      </c>
      <c r="AU89" s="209" t="s">
        <v>80</v>
      </c>
      <c r="AV89" s="13" t="s">
        <v>80</v>
      </c>
      <c r="AW89" s="13" t="s">
        <v>33</v>
      </c>
      <c r="AX89" s="13" t="s">
        <v>71</v>
      </c>
      <c r="AY89" s="209" t="s">
        <v>135</v>
      </c>
    </row>
    <row r="90" spans="1:65" s="14" customFormat="1" ht="11.25">
      <c r="B90" s="210"/>
      <c r="C90" s="211"/>
      <c r="D90" s="197" t="s">
        <v>148</v>
      </c>
      <c r="E90" s="212" t="s">
        <v>19</v>
      </c>
      <c r="F90" s="213" t="s">
        <v>151</v>
      </c>
      <c r="G90" s="211"/>
      <c r="H90" s="214">
        <v>15.194000000000001</v>
      </c>
      <c r="I90" s="215"/>
      <c r="J90" s="211"/>
      <c r="K90" s="211"/>
      <c r="L90" s="216"/>
      <c r="M90" s="217"/>
      <c r="N90" s="218"/>
      <c r="O90" s="218"/>
      <c r="P90" s="218"/>
      <c r="Q90" s="218"/>
      <c r="R90" s="218"/>
      <c r="S90" s="218"/>
      <c r="T90" s="219"/>
      <c r="AT90" s="220" t="s">
        <v>148</v>
      </c>
      <c r="AU90" s="220" t="s">
        <v>80</v>
      </c>
      <c r="AV90" s="14" t="s">
        <v>142</v>
      </c>
      <c r="AW90" s="14" t="s">
        <v>33</v>
      </c>
      <c r="AX90" s="14" t="s">
        <v>78</v>
      </c>
      <c r="AY90" s="220" t="s">
        <v>135</v>
      </c>
    </row>
    <row r="91" spans="1:65" s="2" customFormat="1" ht="24.2" customHeight="1">
      <c r="A91" s="35"/>
      <c r="B91" s="36"/>
      <c r="C91" s="179" t="s">
        <v>80</v>
      </c>
      <c r="D91" s="179" t="s">
        <v>137</v>
      </c>
      <c r="E91" s="180" t="s">
        <v>599</v>
      </c>
      <c r="F91" s="181" t="s">
        <v>600</v>
      </c>
      <c r="G91" s="182" t="s">
        <v>187</v>
      </c>
      <c r="H91" s="183">
        <v>30.388000000000002</v>
      </c>
      <c r="I91" s="184"/>
      <c r="J91" s="185">
        <f>ROUND(I91*H91,2)</f>
        <v>0</v>
      </c>
      <c r="K91" s="181" t="s">
        <v>272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142</v>
      </c>
      <c r="AT91" s="190" t="s">
        <v>137</v>
      </c>
      <c r="AU91" s="190" t="s">
        <v>80</v>
      </c>
      <c r="AY91" s="18" t="s">
        <v>135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142</v>
      </c>
      <c r="BM91" s="190" t="s">
        <v>142</v>
      </c>
    </row>
    <row r="92" spans="1:65" s="13" customFormat="1" ht="11.25">
      <c r="B92" s="199"/>
      <c r="C92" s="200"/>
      <c r="D92" s="197" t="s">
        <v>148</v>
      </c>
      <c r="E92" s="201" t="s">
        <v>19</v>
      </c>
      <c r="F92" s="202" t="s">
        <v>601</v>
      </c>
      <c r="G92" s="200"/>
      <c r="H92" s="203">
        <v>30.388000000000002</v>
      </c>
      <c r="I92" s="204"/>
      <c r="J92" s="200"/>
      <c r="K92" s="200"/>
      <c r="L92" s="205"/>
      <c r="M92" s="206"/>
      <c r="N92" s="207"/>
      <c r="O92" s="207"/>
      <c r="P92" s="207"/>
      <c r="Q92" s="207"/>
      <c r="R92" s="207"/>
      <c r="S92" s="207"/>
      <c r="T92" s="208"/>
      <c r="AT92" s="209" t="s">
        <v>148</v>
      </c>
      <c r="AU92" s="209" t="s">
        <v>80</v>
      </c>
      <c r="AV92" s="13" t="s">
        <v>80</v>
      </c>
      <c r="AW92" s="13" t="s">
        <v>33</v>
      </c>
      <c r="AX92" s="13" t="s">
        <v>71</v>
      </c>
      <c r="AY92" s="209" t="s">
        <v>135</v>
      </c>
    </row>
    <row r="93" spans="1:65" s="14" customFormat="1" ht="11.25">
      <c r="B93" s="210"/>
      <c r="C93" s="211"/>
      <c r="D93" s="197" t="s">
        <v>148</v>
      </c>
      <c r="E93" s="212" t="s">
        <v>19</v>
      </c>
      <c r="F93" s="213" t="s">
        <v>151</v>
      </c>
      <c r="G93" s="211"/>
      <c r="H93" s="214">
        <v>30.388000000000002</v>
      </c>
      <c r="I93" s="215"/>
      <c r="J93" s="211"/>
      <c r="K93" s="211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148</v>
      </c>
      <c r="AU93" s="220" t="s">
        <v>80</v>
      </c>
      <c r="AV93" s="14" t="s">
        <v>142</v>
      </c>
      <c r="AW93" s="14" t="s">
        <v>33</v>
      </c>
      <c r="AX93" s="14" t="s">
        <v>78</v>
      </c>
      <c r="AY93" s="220" t="s">
        <v>135</v>
      </c>
    </row>
    <row r="94" spans="1:65" s="2" customFormat="1" ht="33" customHeight="1">
      <c r="A94" s="35"/>
      <c r="B94" s="36"/>
      <c r="C94" s="179" t="s">
        <v>158</v>
      </c>
      <c r="D94" s="179" t="s">
        <v>137</v>
      </c>
      <c r="E94" s="180" t="s">
        <v>602</v>
      </c>
      <c r="F94" s="181" t="s">
        <v>603</v>
      </c>
      <c r="G94" s="182" t="s">
        <v>187</v>
      </c>
      <c r="H94" s="183">
        <v>4.1399999999999997</v>
      </c>
      <c r="I94" s="184"/>
      <c r="J94" s="185">
        <f>ROUND(I94*H94,2)</f>
        <v>0</v>
      </c>
      <c r="K94" s="181" t="s">
        <v>272</v>
      </c>
      <c r="L94" s="40"/>
      <c r="M94" s="186" t="s">
        <v>19</v>
      </c>
      <c r="N94" s="187" t="s">
        <v>42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142</v>
      </c>
      <c r="AT94" s="190" t="s">
        <v>137</v>
      </c>
      <c r="AU94" s="190" t="s">
        <v>80</v>
      </c>
      <c r="AY94" s="18" t="s">
        <v>135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78</v>
      </c>
      <c r="BK94" s="191">
        <f>ROUND(I94*H94,2)</f>
        <v>0</v>
      </c>
      <c r="BL94" s="18" t="s">
        <v>142</v>
      </c>
      <c r="BM94" s="190" t="s">
        <v>172</v>
      </c>
    </row>
    <row r="95" spans="1:65" s="13" customFormat="1" ht="11.25">
      <c r="B95" s="199"/>
      <c r="C95" s="200"/>
      <c r="D95" s="197" t="s">
        <v>148</v>
      </c>
      <c r="E95" s="201" t="s">
        <v>19</v>
      </c>
      <c r="F95" s="202" t="s">
        <v>604</v>
      </c>
      <c r="G95" s="200"/>
      <c r="H95" s="203">
        <v>4.1399999999999997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148</v>
      </c>
      <c r="AU95" s="209" t="s">
        <v>80</v>
      </c>
      <c r="AV95" s="13" t="s">
        <v>80</v>
      </c>
      <c r="AW95" s="13" t="s">
        <v>33</v>
      </c>
      <c r="AX95" s="13" t="s">
        <v>71</v>
      </c>
      <c r="AY95" s="209" t="s">
        <v>135</v>
      </c>
    </row>
    <row r="96" spans="1:65" s="14" customFormat="1" ht="11.25">
      <c r="B96" s="210"/>
      <c r="C96" s="211"/>
      <c r="D96" s="197" t="s">
        <v>148</v>
      </c>
      <c r="E96" s="212" t="s">
        <v>19</v>
      </c>
      <c r="F96" s="213" t="s">
        <v>151</v>
      </c>
      <c r="G96" s="211"/>
      <c r="H96" s="214">
        <v>4.1399999999999997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148</v>
      </c>
      <c r="AU96" s="220" t="s">
        <v>80</v>
      </c>
      <c r="AV96" s="14" t="s">
        <v>142</v>
      </c>
      <c r="AW96" s="14" t="s">
        <v>33</v>
      </c>
      <c r="AX96" s="14" t="s">
        <v>78</v>
      </c>
      <c r="AY96" s="220" t="s">
        <v>135</v>
      </c>
    </row>
    <row r="97" spans="1:65" s="2" customFormat="1" ht="24.2" customHeight="1">
      <c r="A97" s="35"/>
      <c r="B97" s="36"/>
      <c r="C97" s="179" t="s">
        <v>142</v>
      </c>
      <c r="D97" s="179" t="s">
        <v>137</v>
      </c>
      <c r="E97" s="180" t="s">
        <v>605</v>
      </c>
      <c r="F97" s="181" t="s">
        <v>606</v>
      </c>
      <c r="G97" s="182" t="s">
        <v>187</v>
      </c>
      <c r="H97" s="183">
        <v>2.0699999999999998</v>
      </c>
      <c r="I97" s="184"/>
      <c r="J97" s="185">
        <f>ROUND(I97*H97,2)</f>
        <v>0</v>
      </c>
      <c r="K97" s="181" t="s">
        <v>272</v>
      </c>
      <c r="L97" s="40"/>
      <c r="M97" s="186" t="s">
        <v>19</v>
      </c>
      <c r="N97" s="187" t="s">
        <v>42</v>
      </c>
      <c r="O97" s="65"/>
      <c r="P97" s="188">
        <f>O97*H97</f>
        <v>0</v>
      </c>
      <c r="Q97" s="188">
        <v>0</v>
      </c>
      <c r="R97" s="188">
        <f>Q97*H97</f>
        <v>0</v>
      </c>
      <c r="S97" s="188">
        <v>0</v>
      </c>
      <c r="T97" s="189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0" t="s">
        <v>142</v>
      </c>
      <c r="AT97" s="190" t="s">
        <v>137</v>
      </c>
      <c r="AU97" s="190" t="s">
        <v>80</v>
      </c>
      <c r="AY97" s="18" t="s">
        <v>135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8" t="s">
        <v>78</v>
      </c>
      <c r="BK97" s="191">
        <f>ROUND(I97*H97,2)</f>
        <v>0</v>
      </c>
      <c r="BL97" s="18" t="s">
        <v>142</v>
      </c>
      <c r="BM97" s="190" t="s">
        <v>184</v>
      </c>
    </row>
    <row r="98" spans="1:65" s="13" customFormat="1" ht="11.25">
      <c r="B98" s="199"/>
      <c r="C98" s="200"/>
      <c r="D98" s="197" t="s">
        <v>148</v>
      </c>
      <c r="E98" s="201" t="s">
        <v>19</v>
      </c>
      <c r="F98" s="202" t="s">
        <v>607</v>
      </c>
      <c r="G98" s="200"/>
      <c r="H98" s="203">
        <v>2.0699999999999998</v>
      </c>
      <c r="I98" s="204"/>
      <c r="J98" s="200"/>
      <c r="K98" s="200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148</v>
      </c>
      <c r="AU98" s="209" t="s">
        <v>80</v>
      </c>
      <c r="AV98" s="13" t="s">
        <v>80</v>
      </c>
      <c r="AW98" s="13" t="s">
        <v>33</v>
      </c>
      <c r="AX98" s="13" t="s">
        <v>71</v>
      </c>
      <c r="AY98" s="209" t="s">
        <v>135</v>
      </c>
    </row>
    <row r="99" spans="1:65" s="14" customFormat="1" ht="11.25">
      <c r="B99" s="210"/>
      <c r="C99" s="211"/>
      <c r="D99" s="197" t="s">
        <v>148</v>
      </c>
      <c r="E99" s="212" t="s">
        <v>19</v>
      </c>
      <c r="F99" s="213" t="s">
        <v>151</v>
      </c>
      <c r="G99" s="211"/>
      <c r="H99" s="214">
        <v>2.0699999999999998</v>
      </c>
      <c r="I99" s="215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148</v>
      </c>
      <c r="AU99" s="220" t="s">
        <v>80</v>
      </c>
      <c r="AV99" s="14" t="s">
        <v>142</v>
      </c>
      <c r="AW99" s="14" t="s">
        <v>33</v>
      </c>
      <c r="AX99" s="14" t="s">
        <v>78</v>
      </c>
      <c r="AY99" s="220" t="s">
        <v>135</v>
      </c>
    </row>
    <row r="100" spans="1:65" s="2" customFormat="1" ht="24.2" customHeight="1">
      <c r="A100" s="35"/>
      <c r="B100" s="36"/>
      <c r="C100" s="179" t="s">
        <v>167</v>
      </c>
      <c r="D100" s="179" t="s">
        <v>137</v>
      </c>
      <c r="E100" s="180" t="s">
        <v>608</v>
      </c>
      <c r="F100" s="181" t="s">
        <v>609</v>
      </c>
      <c r="G100" s="182" t="s">
        <v>187</v>
      </c>
      <c r="H100" s="183">
        <v>2.4</v>
      </c>
      <c r="I100" s="184"/>
      <c r="J100" s="185">
        <f>ROUND(I100*H100,2)</f>
        <v>0</v>
      </c>
      <c r="K100" s="181" t="s">
        <v>272</v>
      </c>
      <c r="L100" s="40"/>
      <c r="M100" s="186" t="s">
        <v>19</v>
      </c>
      <c r="N100" s="187" t="s">
        <v>42</v>
      </c>
      <c r="O100" s="65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142</v>
      </c>
      <c r="AT100" s="190" t="s">
        <v>137</v>
      </c>
      <c r="AU100" s="190" t="s">
        <v>80</v>
      </c>
      <c r="AY100" s="18" t="s">
        <v>135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8" t="s">
        <v>78</v>
      </c>
      <c r="BK100" s="191">
        <f>ROUND(I100*H100,2)</f>
        <v>0</v>
      </c>
      <c r="BL100" s="18" t="s">
        <v>142</v>
      </c>
      <c r="BM100" s="190" t="s">
        <v>203</v>
      </c>
    </row>
    <row r="101" spans="1:65" s="13" customFormat="1" ht="11.25">
      <c r="B101" s="199"/>
      <c r="C101" s="200"/>
      <c r="D101" s="197" t="s">
        <v>148</v>
      </c>
      <c r="E101" s="201" t="s">
        <v>19</v>
      </c>
      <c r="F101" s="202" t="s">
        <v>610</v>
      </c>
      <c r="G101" s="200"/>
      <c r="H101" s="203">
        <v>2.4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148</v>
      </c>
      <c r="AU101" s="209" t="s">
        <v>80</v>
      </c>
      <c r="AV101" s="13" t="s">
        <v>80</v>
      </c>
      <c r="AW101" s="13" t="s">
        <v>33</v>
      </c>
      <c r="AX101" s="13" t="s">
        <v>71</v>
      </c>
      <c r="AY101" s="209" t="s">
        <v>135</v>
      </c>
    </row>
    <row r="102" spans="1:65" s="14" customFormat="1" ht="11.25">
      <c r="B102" s="210"/>
      <c r="C102" s="211"/>
      <c r="D102" s="197" t="s">
        <v>148</v>
      </c>
      <c r="E102" s="212" t="s">
        <v>19</v>
      </c>
      <c r="F102" s="213" t="s">
        <v>151</v>
      </c>
      <c r="G102" s="211"/>
      <c r="H102" s="214">
        <v>2.4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148</v>
      </c>
      <c r="AU102" s="220" t="s">
        <v>80</v>
      </c>
      <c r="AV102" s="14" t="s">
        <v>142</v>
      </c>
      <c r="AW102" s="14" t="s">
        <v>33</v>
      </c>
      <c r="AX102" s="14" t="s">
        <v>78</v>
      </c>
      <c r="AY102" s="220" t="s">
        <v>135</v>
      </c>
    </row>
    <row r="103" spans="1:65" s="2" customFormat="1" ht="24.2" customHeight="1">
      <c r="A103" s="35"/>
      <c r="B103" s="36"/>
      <c r="C103" s="179" t="s">
        <v>172</v>
      </c>
      <c r="D103" s="179" t="s">
        <v>137</v>
      </c>
      <c r="E103" s="180" t="s">
        <v>611</v>
      </c>
      <c r="F103" s="181" t="s">
        <v>612</v>
      </c>
      <c r="G103" s="182" t="s">
        <v>187</v>
      </c>
      <c r="H103" s="183">
        <v>52.122</v>
      </c>
      <c r="I103" s="184"/>
      <c r="J103" s="185">
        <f>ROUND(I103*H103,2)</f>
        <v>0</v>
      </c>
      <c r="K103" s="181" t="s">
        <v>272</v>
      </c>
      <c r="L103" s="40"/>
      <c r="M103" s="186" t="s">
        <v>19</v>
      </c>
      <c r="N103" s="187" t="s">
        <v>42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142</v>
      </c>
      <c r="AT103" s="190" t="s">
        <v>137</v>
      </c>
      <c r="AU103" s="190" t="s">
        <v>80</v>
      </c>
      <c r="AY103" s="18" t="s">
        <v>135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78</v>
      </c>
      <c r="BK103" s="191">
        <f>ROUND(I103*H103,2)</f>
        <v>0</v>
      </c>
      <c r="BL103" s="18" t="s">
        <v>142</v>
      </c>
      <c r="BM103" s="190" t="s">
        <v>213</v>
      </c>
    </row>
    <row r="104" spans="1:65" s="13" customFormat="1" ht="11.25">
      <c r="B104" s="199"/>
      <c r="C104" s="200"/>
      <c r="D104" s="197" t="s">
        <v>148</v>
      </c>
      <c r="E104" s="201" t="s">
        <v>19</v>
      </c>
      <c r="F104" s="202" t="s">
        <v>613</v>
      </c>
      <c r="G104" s="200"/>
      <c r="H104" s="203">
        <v>52.122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148</v>
      </c>
      <c r="AU104" s="209" t="s">
        <v>80</v>
      </c>
      <c r="AV104" s="13" t="s">
        <v>80</v>
      </c>
      <c r="AW104" s="13" t="s">
        <v>33</v>
      </c>
      <c r="AX104" s="13" t="s">
        <v>71</v>
      </c>
      <c r="AY104" s="209" t="s">
        <v>135</v>
      </c>
    </row>
    <row r="105" spans="1:65" s="14" customFormat="1" ht="11.25">
      <c r="B105" s="210"/>
      <c r="C105" s="211"/>
      <c r="D105" s="197" t="s">
        <v>148</v>
      </c>
      <c r="E105" s="212" t="s">
        <v>19</v>
      </c>
      <c r="F105" s="213" t="s">
        <v>151</v>
      </c>
      <c r="G105" s="211"/>
      <c r="H105" s="214">
        <v>52.122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148</v>
      </c>
      <c r="AU105" s="220" t="s">
        <v>80</v>
      </c>
      <c r="AV105" s="14" t="s">
        <v>142</v>
      </c>
      <c r="AW105" s="14" t="s">
        <v>33</v>
      </c>
      <c r="AX105" s="14" t="s">
        <v>78</v>
      </c>
      <c r="AY105" s="220" t="s">
        <v>135</v>
      </c>
    </row>
    <row r="106" spans="1:65" s="2" customFormat="1" ht="33" customHeight="1">
      <c r="A106" s="35"/>
      <c r="B106" s="36"/>
      <c r="C106" s="179" t="s">
        <v>177</v>
      </c>
      <c r="D106" s="179" t="s">
        <v>137</v>
      </c>
      <c r="E106" s="180" t="s">
        <v>614</v>
      </c>
      <c r="F106" s="181" t="s">
        <v>615</v>
      </c>
      <c r="G106" s="182" t="s">
        <v>187</v>
      </c>
      <c r="H106" s="183">
        <v>52.122</v>
      </c>
      <c r="I106" s="184"/>
      <c r="J106" s="185">
        <f>ROUND(I106*H106,2)</f>
        <v>0</v>
      </c>
      <c r="K106" s="181" t="s">
        <v>272</v>
      </c>
      <c r="L106" s="40"/>
      <c r="M106" s="186" t="s">
        <v>19</v>
      </c>
      <c r="N106" s="187" t="s">
        <v>42</v>
      </c>
      <c r="O106" s="65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0" t="s">
        <v>142</v>
      </c>
      <c r="AT106" s="190" t="s">
        <v>137</v>
      </c>
      <c r="AU106" s="190" t="s">
        <v>80</v>
      </c>
      <c r="AY106" s="18" t="s">
        <v>135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78</v>
      </c>
      <c r="BK106" s="191">
        <f>ROUND(I106*H106,2)</f>
        <v>0</v>
      </c>
      <c r="BL106" s="18" t="s">
        <v>142</v>
      </c>
      <c r="BM106" s="190" t="s">
        <v>223</v>
      </c>
    </row>
    <row r="107" spans="1:65" s="2" customFormat="1" ht="16.5" customHeight="1">
      <c r="A107" s="35"/>
      <c r="B107" s="36"/>
      <c r="C107" s="179" t="s">
        <v>184</v>
      </c>
      <c r="D107" s="179" t="s">
        <v>137</v>
      </c>
      <c r="E107" s="180" t="s">
        <v>240</v>
      </c>
      <c r="F107" s="181" t="s">
        <v>616</v>
      </c>
      <c r="G107" s="182" t="s">
        <v>187</v>
      </c>
      <c r="H107" s="183">
        <v>52.122</v>
      </c>
      <c r="I107" s="184"/>
      <c r="J107" s="185">
        <f>ROUND(I107*H107,2)</f>
        <v>0</v>
      </c>
      <c r="K107" s="181" t="s">
        <v>272</v>
      </c>
      <c r="L107" s="40"/>
      <c r="M107" s="186" t="s">
        <v>19</v>
      </c>
      <c r="N107" s="187" t="s">
        <v>42</v>
      </c>
      <c r="O107" s="65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142</v>
      </c>
      <c r="AT107" s="190" t="s">
        <v>137</v>
      </c>
      <c r="AU107" s="190" t="s">
        <v>80</v>
      </c>
      <c r="AY107" s="18" t="s">
        <v>135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8" t="s">
        <v>78</v>
      </c>
      <c r="BK107" s="191">
        <f>ROUND(I107*H107,2)</f>
        <v>0</v>
      </c>
      <c r="BL107" s="18" t="s">
        <v>142</v>
      </c>
      <c r="BM107" s="190" t="s">
        <v>234</v>
      </c>
    </row>
    <row r="108" spans="1:65" s="2" customFormat="1" ht="24.2" customHeight="1">
      <c r="A108" s="35"/>
      <c r="B108" s="36"/>
      <c r="C108" s="179" t="s">
        <v>197</v>
      </c>
      <c r="D108" s="179" t="s">
        <v>137</v>
      </c>
      <c r="E108" s="180" t="s">
        <v>617</v>
      </c>
      <c r="F108" s="181" t="s">
        <v>618</v>
      </c>
      <c r="G108" s="182" t="s">
        <v>247</v>
      </c>
      <c r="H108" s="183">
        <v>104.244</v>
      </c>
      <c r="I108" s="184"/>
      <c r="J108" s="185">
        <f>ROUND(I108*H108,2)</f>
        <v>0</v>
      </c>
      <c r="K108" s="181" t="s">
        <v>272</v>
      </c>
      <c r="L108" s="40"/>
      <c r="M108" s="186" t="s">
        <v>19</v>
      </c>
      <c r="N108" s="187" t="s">
        <v>42</v>
      </c>
      <c r="O108" s="65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0" t="s">
        <v>142</v>
      </c>
      <c r="AT108" s="190" t="s">
        <v>137</v>
      </c>
      <c r="AU108" s="190" t="s">
        <v>80</v>
      </c>
      <c r="AY108" s="18" t="s">
        <v>135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8" t="s">
        <v>78</v>
      </c>
      <c r="BK108" s="191">
        <f>ROUND(I108*H108,2)</f>
        <v>0</v>
      </c>
      <c r="BL108" s="18" t="s">
        <v>142</v>
      </c>
      <c r="BM108" s="190" t="s">
        <v>244</v>
      </c>
    </row>
    <row r="109" spans="1:65" s="13" customFormat="1" ht="11.25">
      <c r="B109" s="199"/>
      <c r="C109" s="200"/>
      <c r="D109" s="197" t="s">
        <v>148</v>
      </c>
      <c r="E109" s="201" t="s">
        <v>19</v>
      </c>
      <c r="F109" s="202" t="s">
        <v>619</v>
      </c>
      <c r="G109" s="200"/>
      <c r="H109" s="203">
        <v>104.244</v>
      </c>
      <c r="I109" s="204"/>
      <c r="J109" s="200"/>
      <c r="K109" s="200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148</v>
      </c>
      <c r="AU109" s="209" t="s">
        <v>80</v>
      </c>
      <c r="AV109" s="13" t="s">
        <v>80</v>
      </c>
      <c r="AW109" s="13" t="s">
        <v>33</v>
      </c>
      <c r="AX109" s="13" t="s">
        <v>71</v>
      </c>
      <c r="AY109" s="209" t="s">
        <v>135</v>
      </c>
    </row>
    <row r="110" spans="1:65" s="14" customFormat="1" ht="11.25">
      <c r="B110" s="210"/>
      <c r="C110" s="211"/>
      <c r="D110" s="197" t="s">
        <v>148</v>
      </c>
      <c r="E110" s="212" t="s">
        <v>19</v>
      </c>
      <c r="F110" s="213" t="s">
        <v>151</v>
      </c>
      <c r="G110" s="211"/>
      <c r="H110" s="214">
        <v>104.244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148</v>
      </c>
      <c r="AU110" s="220" t="s">
        <v>80</v>
      </c>
      <c r="AV110" s="14" t="s">
        <v>142</v>
      </c>
      <c r="AW110" s="14" t="s">
        <v>33</v>
      </c>
      <c r="AX110" s="14" t="s">
        <v>78</v>
      </c>
      <c r="AY110" s="220" t="s">
        <v>135</v>
      </c>
    </row>
    <row r="111" spans="1:65" s="2" customFormat="1" ht="21.75" customHeight="1">
      <c r="A111" s="35"/>
      <c r="B111" s="36"/>
      <c r="C111" s="179" t="s">
        <v>203</v>
      </c>
      <c r="D111" s="179" t="s">
        <v>137</v>
      </c>
      <c r="E111" s="180" t="s">
        <v>620</v>
      </c>
      <c r="F111" s="181" t="s">
        <v>621</v>
      </c>
      <c r="G111" s="182" t="s">
        <v>140</v>
      </c>
      <c r="H111" s="183">
        <v>151.94</v>
      </c>
      <c r="I111" s="184"/>
      <c r="J111" s="185">
        <f>ROUND(I111*H111,2)</f>
        <v>0</v>
      </c>
      <c r="K111" s="181" t="s">
        <v>272</v>
      </c>
      <c r="L111" s="40"/>
      <c r="M111" s="186" t="s">
        <v>19</v>
      </c>
      <c r="N111" s="187" t="s">
        <v>42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142</v>
      </c>
      <c r="AT111" s="190" t="s">
        <v>137</v>
      </c>
      <c r="AU111" s="190" t="s">
        <v>80</v>
      </c>
      <c r="AY111" s="18" t="s">
        <v>135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78</v>
      </c>
      <c r="BK111" s="191">
        <f>ROUND(I111*H111,2)</f>
        <v>0</v>
      </c>
      <c r="BL111" s="18" t="s">
        <v>142</v>
      </c>
      <c r="BM111" s="190" t="s">
        <v>259</v>
      </c>
    </row>
    <row r="112" spans="1:65" s="13" customFormat="1" ht="11.25">
      <c r="B112" s="199"/>
      <c r="C112" s="200"/>
      <c r="D112" s="197" t="s">
        <v>148</v>
      </c>
      <c r="E112" s="201" t="s">
        <v>19</v>
      </c>
      <c r="F112" s="202" t="s">
        <v>622</v>
      </c>
      <c r="G112" s="200"/>
      <c r="H112" s="203">
        <v>151.94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148</v>
      </c>
      <c r="AU112" s="209" t="s">
        <v>80</v>
      </c>
      <c r="AV112" s="13" t="s">
        <v>80</v>
      </c>
      <c r="AW112" s="13" t="s">
        <v>33</v>
      </c>
      <c r="AX112" s="13" t="s">
        <v>71</v>
      </c>
      <c r="AY112" s="209" t="s">
        <v>135</v>
      </c>
    </row>
    <row r="113" spans="1:65" s="14" customFormat="1" ht="11.25">
      <c r="B113" s="210"/>
      <c r="C113" s="211"/>
      <c r="D113" s="197" t="s">
        <v>148</v>
      </c>
      <c r="E113" s="212" t="s">
        <v>19</v>
      </c>
      <c r="F113" s="213" t="s">
        <v>151</v>
      </c>
      <c r="G113" s="211"/>
      <c r="H113" s="214">
        <v>151.94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148</v>
      </c>
      <c r="AU113" s="220" t="s">
        <v>80</v>
      </c>
      <c r="AV113" s="14" t="s">
        <v>142</v>
      </c>
      <c r="AW113" s="14" t="s">
        <v>33</v>
      </c>
      <c r="AX113" s="14" t="s">
        <v>78</v>
      </c>
      <c r="AY113" s="220" t="s">
        <v>135</v>
      </c>
    </row>
    <row r="114" spans="1:65" s="2" customFormat="1" ht="24.2" customHeight="1">
      <c r="A114" s="35"/>
      <c r="B114" s="36"/>
      <c r="C114" s="179" t="s">
        <v>208</v>
      </c>
      <c r="D114" s="179" t="s">
        <v>137</v>
      </c>
      <c r="E114" s="180" t="s">
        <v>623</v>
      </c>
      <c r="F114" s="181" t="s">
        <v>624</v>
      </c>
      <c r="G114" s="182" t="s">
        <v>140</v>
      </c>
      <c r="H114" s="183">
        <v>121.55200000000001</v>
      </c>
      <c r="I114" s="184"/>
      <c r="J114" s="185">
        <f>ROUND(I114*H114,2)</f>
        <v>0</v>
      </c>
      <c r="K114" s="181" t="s">
        <v>272</v>
      </c>
      <c r="L114" s="40"/>
      <c r="M114" s="186" t="s">
        <v>19</v>
      </c>
      <c r="N114" s="187" t="s">
        <v>42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142</v>
      </c>
      <c r="AT114" s="190" t="s">
        <v>137</v>
      </c>
      <c r="AU114" s="190" t="s">
        <v>80</v>
      </c>
      <c r="AY114" s="18" t="s">
        <v>135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78</v>
      </c>
      <c r="BK114" s="191">
        <f>ROUND(I114*H114,2)</f>
        <v>0</v>
      </c>
      <c r="BL114" s="18" t="s">
        <v>142</v>
      </c>
      <c r="BM114" s="190" t="s">
        <v>269</v>
      </c>
    </row>
    <row r="115" spans="1:65" s="13" customFormat="1" ht="11.25">
      <c r="B115" s="199"/>
      <c r="C115" s="200"/>
      <c r="D115" s="197" t="s">
        <v>148</v>
      </c>
      <c r="E115" s="201" t="s">
        <v>19</v>
      </c>
      <c r="F115" s="202" t="s">
        <v>625</v>
      </c>
      <c r="G115" s="200"/>
      <c r="H115" s="203">
        <v>121.55200000000001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148</v>
      </c>
      <c r="AU115" s="209" t="s">
        <v>80</v>
      </c>
      <c r="AV115" s="13" t="s">
        <v>80</v>
      </c>
      <c r="AW115" s="13" t="s">
        <v>33</v>
      </c>
      <c r="AX115" s="13" t="s">
        <v>71</v>
      </c>
      <c r="AY115" s="209" t="s">
        <v>135</v>
      </c>
    </row>
    <row r="116" spans="1:65" s="14" customFormat="1" ht="11.25">
      <c r="B116" s="210"/>
      <c r="C116" s="211"/>
      <c r="D116" s="197" t="s">
        <v>148</v>
      </c>
      <c r="E116" s="212" t="s">
        <v>19</v>
      </c>
      <c r="F116" s="213" t="s">
        <v>151</v>
      </c>
      <c r="G116" s="211"/>
      <c r="H116" s="214">
        <v>121.55200000000001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148</v>
      </c>
      <c r="AU116" s="220" t="s">
        <v>80</v>
      </c>
      <c r="AV116" s="14" t="s">
        <v>142</v>
      </c>
      <c r="AW116" s="14" t="s">
        <v>33</v>
      </c>
      <c r="AX116" s="14" t="s">
        <v>78</v>
      </c>
      <c r="AY116" s="220" t="s">
        <v>135</v>
      </c>
    </row>
    <row r="117" spans="1:65" s="2" customFormat="1" ht="16.5" customHeight="1">
      <c r="A117" s="35"/>
      <c r="B117" s="36"/>
      <c r="C117" s="221" t="s">
        <v>213</v>
      </c>
      <c r="D117" s="221" t="s">
        <v>260</v>
      </c>
      <c r="E117" s="222" t="s">
        <v>626</v>
      </c>
      <c r="F117" s="223" t="s">
        <v>627</v>
      </c>
      <c r="G117" s="224" t="s">
        <v>288</v>
      </c>
      <c r="H117" s="225">
        <v>4.2539999999999996</v>
      </c>
      <c r="I117" s="226"/>
      <c r="J117" s="227">
        <f>ROUND(I117*H117,2)</f>
        <v>0</v>
      </c>
      <c r="K117" s="223" t="s">
        <v>272</v>
      </c>
      <c r="L117" s="228"/>
      <c r="M117" s="229" t="s">
        <v>19</v>
      </c>
      <c r="N117" s="230" t="s">
        <v>42</v>
      </c>
      <c r="O117" s="65"/>
      <c r="P117" s="188">
        <f>O117*H117</f>
        <v>0</v>
      </c>
      <c r="Q117" s="188">
        <v>0</v>
      </c>
      <c r="R117" s="188">
        <f>Q117*H117</f>
        <v>0</v>
      </c>
      <c r="S117" s="188">
        <v>0</v>
      </c>
      <c r="T117" s="189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0" t="s">
        <v>184</v>
      </c>
      <c r="AT117" s="190" t="s">
        <v>260</v>
      </c>
      <c r="AU117" s="190" t="s">
        <v>80</v>
      </c>
      <c r="AY117" s="18" t="s">
        <v>135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8" t="s">
        <v>78</v>
      </c>
      <c r="BK117" s="191">
        <f>ROUND(I117*H117,2)</f>
        <v>0</v>
      </c>
      <c r="BL117" s="18" t="s">
        <v>142</v>
      </c>
      <c r="BM117" s="190" t="s">
        <v>280</v>
      </c>
    </row>
    <row r="118" spans="1:65" s="13" customFormat="1" ht="11.25">
      <c r="B118" s="199"/>
      <c r="C118" s="200"/>
      <c r="D118" s="197" t="s">
        <v>148</v>
      </c>
      <c r="E118" s="201" t="s">
        <v>19</v>
      </c>
      <c r="F118" s="202" t="s">
        <v>628</v>
      </c>
      <c r="G118" s="200"/>
      <c r="H118" s="203">
        <v>4.2539999999999996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148</v>
      </c>
      <c r="AU118" s="209" t="s">
        <v>80</v>
      </c>
      <c r="AV118" s="13" t="s">
        <v>80</v>
      </c>
      <c r="AW118" s="13" t="s">
        <v>33</v>
      </c>
      <c r="AX118" s="13" t="s">
        <v>71</v>
      </c>
      <c r="AY118" s="209" t="s">
        <v>135</v>
      </c>
    </row>
    <row r="119" spans="1:65" s="14" customFormat="1" ht="11.25">
      <c r="B119" s="210"/>
      <c r="C119" s="211"/>
      <c r="D119" s="197" t="s">
        <v>148</v>
      </c>
      <c r="E119" s="212" t="s">
        <v>19</v>
      </c>
      <c r="F119" s="213" t="s">
        <v>151</v>
      </c>
      <c r="G119" s="211"/>
      <c r="H119" s="214">
        <v>4.2539999999999996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148</v>
      </c>
      <c r="AU119" s="220" t="s">
        <v>80</v>
      </c>
      <c r="AV119" s="14" t="s">
        <v>142</v>
      </c>
      <c r="AW119" s="14" t="s">
        <v>33</v>
      </c>
      <c r="AX119" s="14" t="s">
        <v>78</v>
      </c>
      <c r="AY119" s="220" t="s">
        <v>135</v>
      </c>
    </row>
    <row r="120" spans="1:65" s="12" customFormat="1" ht="22.9" customHeight="1">
      <c r="B120" s="163"/>
      <c r="C120" s="164"/>
      <c r="D120" s="165" t="s">
        <v>70</v>
      </c>
      <c r="E120" s="177" t="s">
        <v>80</v>
      </c>
      <c r="F120" s="177" t="s">
        <v>324</v>
      </c>
      <c r="G120" s="164"/>
      <c r="H120" s="164"/>
      <c r="I120" s="167"/>
      <c r="J120" s="178">
        <f>BK120</f>
        <v>0</v>
      </c>
      <c r="K120" s="164"/>
      <c r="L120" s="169"/>
      <c r="M120" s="170"/>
      <c r="N120" s="171"/>
      <c r="O120" s="171"/>
      <c r="P120" s="172">
        <f>SUM(P121:P153)</f>
        <v>0</v>
      </c>
      <c r="Q120" s="171"/>
      <c r="R120" s="172">
        <f>SUM(R121:R153)</f>
        <v>0</v>
      </c>
      <c r="S120" s="171"/>
      <c r="T120" s="173">
        <f>SUM(T121:T153)</f>
        <v>0</v>
      </c>
      <c r="AR120" s="174" t="s">
        <v>78</v>
      </c>
      <c r="AT120" s="175" t="s">
        <v>70</v>
      </c>
      <c r="AU120" s="175" t="s">
        <v>78</v>
      </c>
      <c r="AY120" s="174" t="s">
        <v>135</v>
      </c>
      <c r="BK120" s="176">
        <f>SUM(BK121:BK153)</f>
        <v>0</v>
      </c>
    </row>
    <row r="121" spans="1:65" s="2" customFormat="1" ht="24.2" customHeight="1">
      <c r="A121" s="35"/>
      <c r="B121" s="36"/>
      <c r="C121" s="179" t="s">
        <v>218</v>
      </c>
      <c r="D121" s="179" t="s">
        <v>137</v>
      </c>
      <c r="E121" s="180" t="s">
        <v>629</v>
      </c>
      <c r="F121" s="181" t="s">
        <v>630</v>
      </c>
      <c r="G121" s="182" t="s">
        <v>187</v>
      </c>
      <c r="H121" s="183">
        <v>2.4</v>
      </c>
      <c r="I121" s="184"/>
      <c r="J121" s="185">
        <f>ROUND(I121*H121,2)</f>
        <v>0</v>
      </c>
      <c r="K121" s="181" t="s">
        <v>272</v>
      </c>
      <c r="L121" s="40"/>
      <c r="M121" s="186" t="s">
        <v>19</v>
      </c>
      <c r="N121" s="187" t="s">
        <v>42</v>
      </c>
      <c r="O121" s="65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0" t="s">
        <v>142</v>
      </c>
      <c r="AT121" s="190" t="s">
        <v>137</v>
      </c>
      <c r="AU121" s="190" t="s">
        <v>80</v>
      </c>
      <c r="AY121" s="18" t="s">
        <v>135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78</v>
      </c>
      <c r="BK121" s="191">
        <f>ROUND(I121*H121,2)</f>
        <v>0</v>
      </c>
      <c r="BL121" s="18" t="s">
        <v>142</v>
      </c>
      <c r="BM121" s="190" t="s">
        <v>291</v>
      </c>
    </row>
    <row r="122" spans="1:65" s="13" customFormat="1" ht="11.25">
      <c r="B122" s="199"/>
      <c r="C122" s="200"/>
      <c r="D122" s="197" t="s">
        <v>148</v>
      </c>
      <c r="E122" s="201" t="s">
        <v>19</v>
      </c>
      <c r="F122" s="202" t="s">
        <v>610</v>
      </c>
      <c r="G122" s="200"/>
      <c r="H122" s="203">
        <v>2.4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148</v>
      </c>
      <c r="AU122" s="209" t="s">
        <v>80</v>
      </c>
      <c r="AV122" s="13" t="s">
        <v>80</v>
      </c>
      <c r="AW122" s="13" t="s">
        <v>33</v>
      </c>
      <c r="AX122" s="13" t="s">
        <v>71</v>
      </c>
      <c r="AY122" s="209" t="s">
        <v>135</v>
      </c>
    </row>
    <row r="123" spans="1:65" s="14" customFormat="1" ht="11.25">
      <c r="B123" s="210"/>
      <c r="C123" s="211"/>
      <c r="D123" s="197" t="s">
        <v>148</v>
      </c>
      <c r="E123" s="212" t="s">
        <v>19</v>
      </c>
      <c r="F123" s="213" t="s">
        <v>151</v>
      </c>
      <c r="G123" s="211"/>
      <c r="H123" s="214">
        <v>2.4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148</v>
      </c>
      <c r="AU123" s="220" t="s">
        <v>80</v>
      </c>
      <c r="AV123" s="14" t="s">
        <v>142</v>
      </c>
      <c r="AW123" s="14" t="s">
        <v>33</v>
      </c>
      <c r="AX123" s="14" t="s">
        <v>78</v>
      </c>
      <c r="AY123" s="220" t="s">
        <v>135</v>
      </c>
    </row>
    <row r="124" spans="1:65" s="2" customFormat="1" ht="16.5" customHeight="1">
      <c r="A124" s="35"/>
      <c r="B124" s="36"/>
      <c r="C124" s="179" t="s">
        <v>223</v>
      </c>
      <c r="D124" s="179" t="s">
        <v>137</v>
      </c>
      <c r="E124" s="180" t="s">
        <v>631</v>
      </c>
      <c r="F124" s="181" t="s">
        <v>632</v>
      </c>
      <c r="G124" s="182" t="s">
        <v>187</v>
      </c>
      <c r="H124" s="183">
        <v>1.2</v>
      </c>
      <c r="I124" s="184"/>
      <c r="J124" s="185">
        <f>ROUND(I124*H124,2)</f>
        <v>0</v>
      </c>
      <c r="K124" s="181" t="s">
        <v>272</v>
      </c>
      <c r="L124" s="40"/>
      <c r="M124" s="186" t="s">
        <v>19</v>
      </c>
      <c r="N124" s="187" t="s">
        <v>42</v>
      </c>
      <c r="O124" s="65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0" t="s">
        <v>142</v>
      </c>
      <c r="AT124" s="190" t="s">
        <v>137</v>
      </c>
      <c r="AU124" s="190" t="s">
        <v>80</v>
      </c>
      <c r="AY124" s="18" t="s">
        <v>135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8" t="s">
        <v>78</v>
      </c>
      <c r="BK124" s="191">
        <f>ROUND(I124*H124,2)</f>
        <v>0</v>
      </c>
      <c r="BL124" s="18" t="s">
        <v>142</v>
      </c>
      <c r="BM124" s="190" t="s">
        <v>302</v>
      </c>
    </row>
    <row r="125" spans="1:65" s="13" customFormat="1" ht="11.25">
      <c r="B125" s="199"/>
      <c r="C125" s="200"/>
      <c r="D125" s="197" t="s">
        <v>148</v>
      </c>
      <c r="E125" s="201" t="s">
        <v>19</v>
      </c>
      <c r="F125" s="202" t="s">
        <v>633</v>
      </c>
      <c r="G125" s="200"/>
      <c r="H125" s="203">
        <v>1.2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148</v>
      </c>
      <c r="AU125" s="209" t="s">
        <v>80</v>
      </c>
      <c r="AV125" s="13" t="s">
        <v>80</v>
      </c>
      <c r="AW125" s="13" t="s">
        <v>33</v>
      </c>
      <c r="AX125" s="13" t="s">
        <v>71</v>
      </c>
      <c r="AY125" s="209" t="s">
        <v>135</v>
      </c>
    </row>
    <row r="126" spans="1:65" s="14" customFormat="1" ht="11.25">
      <c r="B126" s="210"/>
      <c r="C126" s="211"/>
      <c r="D126" s="197" t="s">
        <v>148</v>
      </c>
      <c r="E126" s="212" t="s">
        <v>19</v>
      </c>
      <c r="F126" s="213" t="s">
        <v>151</v>
      </c>
      <c r="G126" s="211"/>
      <c r="H126" s="214">
        <v>1.2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148</v>
      </c>
      <c r="AU126" s="220" t="s">
        <v>80</v>
      </c>
      <c r="AV126" s="14" t="s">
        <v>142</v>
      </c>
      <c r="AW126" s="14" t="s">
        <v>33</v>
      </c>
      <c r="AX126" s="14" t="s">
        <v>78</v>
      </c>
      <c r="AY126" s="220" t="s">
        <v>135</v>
      </c>
    </row>
    <row r="127" spans="1:65" s="2" customFormat="1" ht="16.5" customHeight="1">
      <c r="A127" s="35"/>
      <c r="B127" s="36"/>
      <c r="C127" s="179" t="s">
        <v>8</v>
      </c>
      <c r="D127" s="179" t="s">
        <v>137</v>
      </c>
      <c r="E127" s="180" t="s">
        <v>634</v>
      </c>
      <c r="F127" s="181" t="s">
        <v>635</v>
      </c>
      <c r="G127" s="182" t="s">
        <v>187</v>
      </c>
      <c r="H127" s="183">
        <v>4.1399999999999997</v>
      </c>
      <c r="I127" s="184"/>
      <c r="J127" s="185">
        <f>ROUND(I127*H127,2)</f>
        <v>0</v>
      </c>
      <c r="K127" s="181" t="s">
        <v>272</v>
      </c>
      <c r="L127" s="40"/>
      <c r="M127" s="186" t="s">
        <v>19</v>
      </c>
      <c r="N127" s="187" t="s">
        <v>42</v>
      </c>
      <c r="O127" s="65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0" t="s">
        <v>142</v>
      </c>
      <c r="AT127" s="190" t="s">
        <v>137</v>
      </c>
      <c r="AU127" s="190" t="s">
        <v>80</v>
      </c>
      <c r="AY127" s="18" t="s">
        <v>135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78</v>
      </c>
      <c r="BK127" s="191">
        <f>ROUND(I127*H127,2)</f>
        <v>0</v>
      </c>
      <c r="BL127" s="18" t="s">
        <v>142</v>
      </c>
      <c r="BM127" s="190" t="s">
        <v>314</v>
      </c>
    </row>
    <row r="128" spans="1:65" s="13" customFormat="1" ht="11.25">
      <c r="B128" s="199"/>
      <c r="C128" s="200"/>
      <c r="D128" s="197" t="s">
        <v>148</v>
      </c>
      <c r="E128" s="201" t="s">
        <v>19</v>
      </c>
      <c r="F128" s="202" t="s">
        <v>636</v>
      </c>
      <c r="G128" s="200"/>
      <c r="H128" s="203">
        <v>4.1399999999999997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148</v>
      </c>
      <c r="AU128" s="209" t="s">
        <v>80</v>
      </c>
      <c r="AV128" s="13" t="s">
        <v>80</v>
      </c>
      <c r="AW128" s="13" t="s">
        <v>33</v>
      </c>
      <c r="AX128" s="13" t="s">
        <v>71</v>
      </c>
      <c r="AY128" s="209" t="s">
        <v>135</v>
      </c>
    </row>
    <row r="129" spans="1:65" s="14" customFormat="1" ht="11.25">
      <c r="B129" s="210"/>
      <c r="C129" s="211"/>
      <c r="D129" s="197" t="s">
        <v>148</v>
      </c>
      <c r="E129" s="212" t="s">
        <v>19</v>
      </c>
      <c r="F129" s="213" t="s">
        <v>151</v>
      </c>
      <c r="G129" s="211"/>
      <c r="H129" s="214">
        <v>4.1399999999999997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148</v>
      </c>
      <c r="AU129" s="220" t="s">
        <v>80</v>
      </c>
      <c r="AV129" s="14" t="s">
        <v>142</v>
      </c>
      <c r="AW129" s="14" t="s">
        <v>33</v>
      </c>
      <c r="AX129" s="14" t="s">
        <v>78</v>
      </c>
      <c r="AY129" s="220" t="s">
        <v>135</v>
      </c>
    </row>
    <row r="130" spans="1:65" s="2" customFormat="1" ht="16.5" customHeight="1">
      <c r="A130" s="35"/>
      <c r="B130" s="36"/>
      <c r="C130" s="179" t="s">
        <v>234</v>
      </c>
      <c r="D130" s="179" t="s">
        <v>137</v>
      </c>
      <c r="E130" s="180" t="s">
        <v>637</v>
      </c>
      <c r="F130" s="181" t="s">
        <v>638</v>
      </c>
      <c r="G130" s="182" t="s">
        <v>140</v>
      </c>
      <c r="H130" s="183">
        <v>16.875</v>
      </c>
      <c r="I130" s="184"/>
      <c r="J130" s="185">
        <f>ROUND(I130*H130,2)</f>
        <v>0</v>
      </c>
      <c r="K130" s="181" t="s">
        <v>272</v>
      </c>
      <c r="L130" s="40"/>
      <c r="M130" s="186" t="s">
        <v>19</v>
      </c>
      <c r="N130" s="187" t="s">
        <v>42</v>
      </c>
      <c r="O130" s="65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142</v>
      </c>
      <c r="AT130" s="190" t="s">
        <v>137</v>
      </c>
      <c r="AU130" s="190" t="s">
        <v>80</v>
      </c>
      <c r="AY130" s="18" t="s">
        <v>135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78</v>
      </c>
      <c r="BK130" s="191">
        <f>ROUND(I130*H130,2)</f>
        <v>0</v>
      </c>
      <c r="BL130" s="18" t="s">
        <v>142</v>
      </c>
      <c r="BM130" s="190" t="s">
        <v>325</v>
      </c>
    </row>
    <row r="131" spans="1:65" s="13" customFormat="1" ht="22.5">
      <c r="B131" s="199"/>
      <c r="C131" s="200"/>
      <c r="D131" s="197" t="s">
        <v>148</v>
      </c>
      <c r="E131" s="201" t="s">
        <v>19</v>
      </c>
      <c r="F131" s="202" t="s">
        <v>639</v>
      </c>
      <c r="G131" s="200"/>
      <c r="H131" s="203">
        <v>16.875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148</v>
      </c>
      <c r="AU131" s="209" t="s">
        <v>80</v>
      </c>
      <c r="AV131" s="13" t="s">
        <v>80</v>
      </c>
      <c r="AW131" s="13" t="s">
        <v>33</v>
      </c>
      <c r="AX131" s="13" t="s">
        <v>71</v>
      </c>
      <c r="AY131" s="209" t="s">
        <v>135</v>
      </c>
    </row>
    <row r="132" spans="1:65" s="14" customFormat="1" ht="11.25">
      <c r="B132" s="210"/>
      <c r="C132" s="211"/>
      <c r="D132" s="197" t="s">
        <v>148</v>
      </c>
      <c r="E132" s="212" t="s">
        <v>19</v>
      </c>
      <c r="F132" s="213" t="s">
        <v>151</v>
      </c>
      <c r="G132" s="211"/>
      <c r="H132" s="214">
        <v>16.875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148</v>
      </c>
      <c r="AU132" s="220" t="s">
        <v>80</v>
      </c>
      <c r="AV132" s="14" t="s">
        <v>142</v>
      </c>
      <c r="AW132" s="14" t="s">
        <v>33</v>
      </c>
      <c r="AX132" s="14" t="s">
        <v>78</v>
      </c>
      <c r="AY132" s="220" t="s">
        <v>135</v>
      </c>
    </row>
    <row r="133" spans="1:65" s="2" customFormat="1" ht="16.5" customHeight="1">
      <c r="A133" s="35"/>
      <c r="B133" s="36"/>
      <c r="C133" s="179" t="s">
        <v>239</v>
      </c>
      <c r="D133" s="179" t="s">
        <v>137</v>
      </c>
      <c r="E133" s="180" t="s">
        <v>640</v>
      </c>
      <c r="F133" s="181" t="s">
        <v>641</v>
      </c>
      <c r="G133" s="182" t="s">
        <v>140</v>
      </c>
      <c r="H133" s="183">
        <v>16.875</v>
      </c>
      <c r="I133" s="184"/>
      <c r="J133" s="185">
        <f>ROUND(I133*H133,2)</f>
        <v>0</v>
      </c>
      <c r="K133" s="181" t="s">
        <v>272</v>
      </c>
      <c r="L133" s="40"/>
      <c r="M133" s="186" t="s">
        <v>19</v>
      </c>
      <c r="N133" s="187" t="s">
        <v>42</v>
      </c>
      <c r="O133" s="65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0" t="s">
        <v>142</v>
      </c>
      <c r="AT133" s="190" t="s">
        <v>137</v>
      </c>
      <c r="AU133" s="190" t="s">
        <v>80</v>
      </c>
      <c r="AY133" s="18" t="s">
        <v>135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78</v>
      </c>
      <c r="BK133" s="191">
        <f>ROUND(I133*H133,2)</f>
        <v>0</v>
      </c>
      <c r="BL133" s="18" t="s">
        <v>142</v>
      </c>
      <c r="BM133" s="190" t="s">
        <v>337</v>
      </c>
    </row>
    <row r="134" spans="1:65" s="13" customFormat="1" ht="22.5">
      <c r="B134" s="199"/>
      <c r="C134" s="200"/>
      <c r="D134" s="197" t="s">
        <v>148</v>
      </c>
      <c r="E134" s="201" t="s">
        <v>19</v>
      </c>
      <c r="F134" s="202" t="s">
        <v>639</v>
      </c>
      <c r="G134" s="200"/>
      <c r="H134" s="203">
        <v>16.875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148</v>
      </c>
      <c r="AU134" s="209" t="s">
        <v>80</v>
      </c>
      <c r="AV134" s="13" t="s">
        <v>80</v>
      </c>
      <c r="AW134" s="13" t="s">
        <v>33</v>
      </c>
      <c r="AX134" s="13" t="s">
        <v>71</v>
      </c>
      <c r="AY134" s="209" t="s">
        <v>135</v>
      </c>
    </row>
    <row r="135" spans="1:65" s="14" customFormat="1" ht="11.25">
      <c r="B135" s="210"/>
      <c r="C135" s="211"/>
      <c r="D135" s="197" t="s">
        <v>148</v>
      </c>
      <c r="E135" s="212" t="s">
        <v>19</v>
      </c>
      <c r="F135" s="213" t="s">
        <v>151</v>
      </c>
      <c r="G135" s="211"/>
      <c r="H135" s="214">
        <v>16.875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148</v>
      </c>
      <c r="AU135" s="220" t="s">
        <v>80</v>
      </c>
      <c r="AV135" s="14" t="s">
        <v>142</v>
      </c>
      <c r="AW135" s="14" t="s">
        <v>33</v>
      </c>
      <c r="AX135" s="14" t="s">
        <v>78</v>
      </c>
      <c r="AY135" s="220" t="s">
        <v>135</v>
      </c>
    </row>
    <row r="136" spans="1:65" s="2" customFormat="1" ht="21.75" customHeight="1">
      <c r="A136" s="35"/>
      <c r="B136" s="36"/>
      <c r="C136" s="179" t="s">
        <v>244</v>
      </c>
      <c r="D136" s="179" t="s">
        <v>137</v>
      </c>
      <c r="E136" s="180" t="s">
        <v>642</v>
      </c>
      <c r="F136" s="181" t="s">
        <v>643</v>
      </c>
      <c r="G136" s="182" t="s">
        <v>140</v>
      </c>
      <c r="H136" s="183">
        <v>147</v>
      </c>
      <c r="I136" s="184"/>
      <c r="J136" s="185">
        <f>ROUND(I136*H136,2)</f>
        <v>0</v>
      </c>
      <c r="K136" s="181" t="s">
        <v>272</v>
      </c>
      <c r="L136" s="40"/>
      <c r="M136" s="186" t="s">
        <v>19</v>
      </c>
      <c r="N136" s="187" t="s">
        <v>42</v>
      </c>
      <c r="O136" s="65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142</v>
      </c>
      <c r="AT136" s="190" t="s">
        <v>137</v>
      </c>
      <c r="AU136" s="190" t="s">
        <v>80</v>
      </c>
      <c r="AY136" s="18" t="s">
        <v>135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78</v>
      </c>
      <c r="BK136" s="191">
        <f>ROUND(I136*H136,2)</f>
        <v>0</v>
      </c>
      <c r="BL136" s="18" t="s">
        <v>142</v>
      </c>
      <c r="BM136" s="190" t="s">
        <v>352</v>
      </c>
    </row>
    <row r="137" spans="1:65" s="13" customFormat="1" ht="11.25">
      <c r="B137" s="199"/>
      <c r="C137" s="200"/>
      <c r="D137" s="197" t="s">
        <v>148</v>
      </c>
      <c r="E137" s="201" t="s">
        <v>19</v>
      </c>
      <c r="F137" s="202" t="s">
        <v>644</v>
      </c>
      <c r="G137" s="200"/>
      <c r="H137" s="203">
        <v>147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148</v>
      </c>
      <c r="AU137" s="209" t="s">
        <v>80</v>
      </c>
      <c r="AV137" s="13" t="s">
        <v>80</v>
      </c>
      <c r="AW137" s="13" t="s">
        <v>33</v>
      </c>
      <c r="AX137" s="13" t="s">
        <v>71</v>
      </c>
      <c r="AY137" s="209" t="s">
        <v>135</v>
      </c>
    </row>
    <row r="138" spans="1:65" s="14" customFormat="1" ht="11.25">
      <c r="B138" s="210"/>
      <c r="C138" s="211"/>
      <c r="D138" s="197" t="s">
        <v>148</v>
      </c>
      <c r="E138" s="212" t="s">
        <v>19</v>
      </c>
      <c r="F138" s="213" t="s">
        <v>151</v>
      </c>
      <c r="G138" s="211"/>
      <c r="H138" s="214">
        <v>147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148</v>
      </c>
      <c r="AU138" s="220" t="s">
        <v>80</v>
      </c>
      <c r="AV138" s="14" t="s">
        <v>142</v>
      </c>
      <c r="AW138" s="14" t="s">
        <v>33</v>
      </c>
      <c r="AX138" s="14" t="s">
        <v>78</v>
      </c>
      <c r="AY138" s="220" t="s">
        <v>135</v>
      </c>
    </row>
    <row r="139" spans="1:65" s="2" customFormat="1" ht="16.5" customHeight="1">
      <c r="A139" s="35"/>
      <c r="B139" s="36"/>
      <c r="C139" s="179" t="s">
        <v>252</v>
      </c>
      <c r="D139" s="179" t="s">
        <v>137</v>
      </c>
      <c r="E139" s="180" t="s">
        <v>645</v>
      </c>
      <c r="F139" s="181" t="s">
        <v>646</v>
      </c>
      <c r="G139" s="182" t="s">
        <v>140</v>
      </c>
      <c r="H139" s="183">
        <v>147</v>
      </c>
      <c r="I139" s="184"/>
      <c r="J139" s="185">
        <f>ROUND(I139*H139,2)</f>
        <v>0</v>
      </c>
      <c r="K139" s="181" t="s">
        <v>272</v>
      </c>
      <c r="L139" s="40"/>
      <c r="M139" s="186" t="s">
        <v>19</v>
      </c>
      <c r="N139" s="187" t="s">
        <v>42</v>
      </c>
      <c r="O139" s="65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0" t="s">
        <v>142</v>
      </c>
      <c r="AT139" s="190" t="s">
        <v>137</v>
      </c>
      <c r="AU139" s="190" t="s">
        <v>80</v>
      </c>
      <c r="AY139" s="18" t="s">
        <v>135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78</v>
      </c>
      <c r="BK139" s="191">
        <f>ROUND(I139*H139,2)</f>
        <v>0</v>
      </c>
      <c r="BL139" s="18" t="s">
        <v>142</v>
      </c>
      <c r="BM139" s="190" t="s">
        <v>363</v>
      </c>
    </row>
    <row r="140" spans="1:65" s="13" customFormat="1" ht="11.25">
      <c r="B140" s="199"/>
      <c r="C140" s="200"/>
      <c r="D140" s="197" t="s">
        <v>148</v>
      </c>
      <c r="E140" s="201" t="s">
        <v>19</v>
      </c>
      <c r="F140" s="202" t="s">
        <v>644</v>
      </c>
      <c r="G140" s="200"/>
      <c r="H140" s="203">
        <v>147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148</v>
      </c>
      <c r="AU140" s="209" t="s">
        <v>80</v>
      </c>
      <c r="AV140" s="13" t="s">
        <v>80</v>
      </c>
      <c r="AW140" s="13" t="s">
        <v>33</v>
      </c>
      <c r="AX140" s="13" t="s">
        <v>71</v>
      </c>
      <c r="AY140" s="209" t="s">
        <v>135</v>
      </c>
    </row>
    <row r="141" spans="1:65" s="14" customFormat="1" ht="11.25">
      <c r="B141" s="210"/>
      <c r="C141" s="211"/>
      <c r="D141" s="197" t="s">
        <v>148</v>
      </c>
      <c r="E141" s="212" t="s">
        <v>19</v>
      </c>
      <c r="F141" s="213" t="s">
        <v>151</v>
      </c>
      <c r="G141" s="211"/>
      <c r="H141" s="214">
        <v>147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148</v>
      </c>
      <c r="AU141" s="220" t="s">
        <v>80</v>
      </c>
      <c r="AV141" s="14" t="s">
        <v>142</v>
      </c>
      <c r="AW141" s="14" t="s">
        <v>33</v>
      </c>
      <c r="AX141" s="14" t="s">
        <v>78</v>
      </c>
      <c r="AY141" s="220" t="s">
        <v>135</v>
      </c>
    </row>
    <row r="142" spans="1:65" s="2" customFormat="1" ht="21.75" customHeight="1">
      <c r="A142" s="35"/>
      <c r="B142" s="36"/>
      <c r="C142" s="179" t="s">
        <v>259</v>
      </c>
      <c r="D142" s="179" t="s">
        <v>137</v>
      </c>
      <c r="E142" s="180" t="s">
        <v>647</v>
      </c>
      <c r="F142" s="181" t="s">
        <v>648</v>
      </c>
      <c r="G142" s="182" t="s">
        <v>180</v>
      </c>
      <c r="H142" s="183">
        <v>30</v>
      </c>
      <c r="I142" s="184"/>
      <c r="J142" s="185">
        <f>ROUND(I142*H142,2)</f>
        <v>0</v>
      </c>
      <c r="K142" s="181" t="s">
        <v>272</v>
      </c>
      <c r="L142" s="40"/>
      <c r="M142" s="186" t="s">
        <v>19</v>
      </c>
      <c r="N142" s="187" t="s">
        <v>42</v>
      </c>
      <c r="O142" s="65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0" t="s">
        <v>142</v>
      </c>
      <c r="AT142" s="190" t="s">
        <v>137</v>
      </c>
      <c r="AU142" s="190" t="s">
        <v>80</v>
      </c>
      <c r="AY142" s="18" t="s">
        <v>135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8" t="s">
        <v>78</v>
      </c>
      <c r="BK142" s="191">
        <f>ROUND(I142*H142,2)</f>
        <v>0</v>
      </c>
      <c r="BL142" s="18" t="s">
        <v>142</v>
      </c>
      <c r="BM142" s="190" t="s">
        <v>374</v>
      </c>
    </row>
    <row r="143" spans="1:65" s="13" customFormat="1" ht="11.25">
      <c r="B143" s="199"/>
      <c r="C143" s="200"/>
      <c r="D143" s="197" t="s">
        <v>148</v>
      </c>
      <c r="E143" s="201" t="s">
        <v>19</v>
      </c>
      <c r="F143" s="202" t="s">
        <v>314</v>
      </c>
      <c r="G143" s="200"/>
      <c r="H143" s="203">
        <v>30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148</v>
      </c>
      <c r="AU143" s="209" t="s">
        <v>80</v>
      </c>
      <c r="AV143" s="13" t="s">
        <v>80</v>
      </c>
      <c r="AW143" s="13" t="s">
        <v>33</v>
      </c>
      <c r="AX143" s="13" t="s">
        <v>71</v>
      </c>
      <c r="AY143" s="209" t="s">
        <v>135</v>
      </c>
    </row>
    <row r="144" spans="1:65" s="14" customFormat="1" ht="11.25">
      <c r="B144" s="210"/>
      <c r="C144" s="211"/>
      <c r="D144" s="197" t="s">
        <v>148</v>
      </c>
      <c r="E144" s="212" t="s">
        <v>19</v>
      </c>
      <c r="F144" s="213" t="s">
        <v>151</v>
      </c>
      <c r="G144" s="211"/>
      <c r="H144" s="214">
        <v>30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148</v>
      </c>
      <c r="AU144" s="220" t="s">
        <v>80</v>
      </c>
      <c r="AV144" s="14" t="s">
        <v>142</v>
      </c>
      <c r="AW144" s="14" t="s">
        <v>33</v>
      </c>
      <c r="AX144" s="14" t="s">
        <v>78</v>
      </c>
      <c r="AY144" s="220" t="s">
        <v>135</v>
      </c>
    </row>
    <row r="145" spans="1:65" s="2" customFormat="1" ht="16.5" customHeight="1">
      <c r="A145" s="35"/>
      <c r="B145" s="36"/>
      <c r="C145" s="179" t="s">
        <v>7</v>
      </c>
      <c r="D145" s="179" t="s">
        <v>137</v>
      </c>
      <c r="E145" s="180" t="s">
        <v>649</v>
      </c>
      <c r="F145" s="181" t="s">
        <v>650</v>
      </c>
      <c r="G145" s="182" t="s">
        <v>140</v>
      </c>
      <c r="H145" s="183">
        <v>12</v>
      </c>
      <c r="I145" s="184"/>
      <c r="J145" s="185">
        <f>ROUND(I145*H145,2)</f>
        <v>0</v>
      </c>
      <c r="K145" s="181" t="s">
        <v>272</v>
      </c>
      <c r="L145" s="40"/>
      <c r="M145" s="186" t="s">
        <v>19</v>
      </c>
      <c r="N145" s="187" t="s">
        <v>42</v>
      </c>
      <c r="O145" s="65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0" t="s">
        <v>142</v>
      </c>
      <c r="AT145" s="190" t="s">
        <v>137</v>
      </c>
      <c r="AU145" s="190" t="s">
        <v>80</v>
      </c>
      <c r="AY145" s="18" t="s">
        <v>135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78</v>
      </c>
      <c r="BK145" s="191">
        <f>ROUND(I145*H145,2)</f>
        <v>0</v>
      </c>
      <c r="BL145" s="18" t="s">
        <v>142</v>
      </c>
      <c r="BM145" s="190" t="s">
        <v>386</v>
      </c>
    </row>
    <row r="146" spans="1:65" s="13" customFormat="1" ht="11.25">
      <c r="B146" s="199"/>
      <c r="C146" s="200"/>
      <c r="D146" s="197" t="s">
        <v>148</v>
      </c>
      <c r="E146" s="201" t="s">
        <v>19</v>
      </c>
      <c r="F146" s="202" t="s">
        <v>651</v>
      </c>
      <c r="G146" s="200"/>
      <c r="H146" s="203">
        <v>12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148</v>
      </c>
      <c r="AU146" s="209" t="s">
        <v>80</v>
      </c>
      <c r="AV146" s="13" t="s">
        <v>80</v>
      </c>
      <c r="AW146" s="13" t="s">
        <v>33</v>
      </c>
      <c r="AX146" s="13" t="s">
        <v>71</v>
      </c>
      <c r="AY146" s="209" t="s">
        <v>135</v>
      </c>
    </row>
    <row r="147" spans="1:65" s="14" customFormat="1" ht="11.25">
      <c r="B147" s="210"/>
      <c r="C147" s="211"/>
      <c r="D147" s="197" t="s">
        <v>148</v>
      </c>
      <c r="E147" s="212" t="s">
        <v>19</v>
      </c>
      <c r="F147" s="213" t="s">
        <v>151</v>
      </c>
      <c r="G147" s="211"/>
      <c r="H147" s="214">
        <v>12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148</v>
      </c>
      <c r="AU147" s="220" t="s">
        <v>80</v>
      </c>
      <c r="AV147" s="14" t="s">
        <v>142</v>
      </c>
      <c r="AW147" s="14" t="s">
        <v>33</v>
      </c>
      <c r="AX147" s="14" t="s">
        <v>78</v>
      </c>
      <c r="AY147" s="220" t="s">
        <v>135</v>
      </c>
    </row>
    <row r="148" spans="1:65" s="2" customFormat="1" ht="24.2" customHeight="1">
      <c r="A148" s="35"/>
      <c r="B148" s="36"/>
      <c r="C148" s="179" t="s">
        <v>269</v>
      </c>
      <c r="D148" s="179" t="s">
        <v>137</v>
      </c>
      <c r="E148" s="180" t="s">
        <v>652</v>
      </c>
      <c r="F148" s="181" t="s">
        <v>653</v>
      </c>
      <c r="G148" s="182" t="s">
        <v>180</v>
      </c>
      <c r="H148" s="183">
        <v>30</v>
      </c>
      <c r="I148" s="184"/>
      <c r="J148" s="185">
        <f>ROUND(I148*H148,2)</f>
        <v>0</v>
      </c>
      <c r="K148" s="181" t="s">
        <v>272</v>
      </c>
      <c r="L148" s="40"/>
      <c r="M148" s="186" t="s">
        <v>19</v>
      </c>
      <c r="N148" s="187" t="s">
        <v>42</v>
      </c>
      <c r="O148" s="65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0" t="s">
        <v>142</v>
      </c>
      <c r="AT148" s="190" t="s">
        <v>137</v>
      </c>
      <c r="AU148" s="190" t="s">
        <v>80</v>
      </c>
      <c r="AY148" s="18" t="s">
        <v>135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78</v>
      </c>
      <c r="BK148" s="191">
        <f>ROUND(I148*H148,2)</f>
        <v>0</v>
      </c>
      <c r="BL148" s="18" t="s">
        <v>142</v>
      </c>
      <c r="BM148" s="190" t="s">
        <v>398</v>
      </c>
    </row>
    <row r="149" spans="1:65" s="13" customFormat="1" ht="11.25">
      <c r="B149" s="199"/>
      <c r="C149" s="200"/>
      <c r="D149" s="197" t="s">
        <v>148</v>
      </c>
      <c r="E149" s="201" t="s">
        <v>19</v>
      </c>
      <c r="F149" s="202" t="s">
        <v>314</v>
      </c>
      <c r="G149" s="200"/>
      <c r="H149" s="203">
        <v>30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148</v>
      </c>
      <c r="AU149" s="209" t="s">
        <v>80</v>
      </c>
      <c r="AV149" s="13" t="s">
        <v>80</v>
      </c>
      <c r="AW149" s="13" t="s">
        <v>33</v>
      </c>
      <c r="AX149" s="13" t="s">
        <v>71</v>
      </c>
      <c r="AY149" s="209" t="s">
        <v>135</v>
      </c>
    </row>
    <row r="150" spans="1:65" s="14" customFormat="1" ht="11.25">
      <c r="B150" s="210"/>
      <c r="C150" s="211"/>
      <c r="D150" s="197" t="s">
        <v>148</v>
      </c>
      <c r="E150" s="212" t="s">
        <v>19</v>
      </c>
      <c r="F150" s="213" t="s">
        <v>151</v>
      </c>
      <c r="G150" s="211"/>
      <c r="H150" s="214">
        <v>30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148</v>
      </c>
      <c r="AU150" s="220" t="s">
        <v>80</v>
      </c>
      <c r="AV150" s="14" t="s">
        <v>142</v>
      </c>
      <c r="AW150" s="14" t="s">
        <v>33</v>
      </c>
      <c r="AX150" s="14" t="s">
        <v>78</v>
      </c>
      <c r="AY150" s="220" t="s">
        <v>135</v>
      </c>
    </row>
    <row r="151" spans="1:65" s="2" customFormat="1" ht="16.5" customHeight="1">
      <c r="A151" s="35"/>
      <c r="B151" s="36"/>
      <c r="C151" s="179" t="s">
        <v>275</v>
      </c>
      <c r="D151" s="179" t="s">
        <v>137</v>
      </c>
      <c r="E151" s="180" t="s">
        <v>654</v>
      </c>
      <c r="F151" s="181" t="s">
        <v>655</v>
      </c>
      <c r="G151" s="182" t="s">
        <v>140</v>
      </c>
      <c r="H151" s="183">
        <v>12</v>
      </c>
      <c r="I151" s="184"/>
      <c r="J151" s="185">
        <f>ROUND(I151*H151,2)</f>
        <v>0</v>
      </c>
      <c r="K151" s="181" t="s">
        <v>272</v>
      </c>
      <c r="L151" s="40"/>
      <c r="M151" s="186" t="s">
        <v>19</v>
      </c>
      <c r="N151" s="187" t="s">
        <v>42</v>
      </c>
      <c r="O151" s="65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0" t="s">
        <v>142</v>
      </c>
      <c r="AT151" s="190" t="s">
        <v>137</v>
      </c>
      <c r="AU151" s="190" t="s">
        <v>80</v>
      </c>
      <c r="AY151" s="18" t="s">
        <v>135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78</v>
      </c>
      <c r="BK151" s="191">
        <f>ROUND(I151*H151,2)</f>
        <v>0</v>
      </c>
      <c r="BL151" s="18" t="s">
        <v>142</v>
      </c>
      <c r="BM151" s="190" t="s">
        <v>409</v>
      </c>
    </row>
    <row r="152" spans="1:65" s="13" customFormat="1" ht="11.25">
      <c r="B152" s="199"/>
      <c r="C152" s="200"/>
      <c r="D152" s="197" t="s">
        <v>148</v>
      </c>
      <c r="E152" s="201" t="s">
        <v>19</v>
      </c>
      <c r="F152" s="202" t="s">
        <v>651</v>
      </c>
      <c r="G152" s="200"/>
      <c r="H152" s="203">
        <v>12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148</v>
      </c>
      <c r="AU152" s="209" t="s">
        <v>80</v>
      </c>
      <c r="AV152" s="13" t="s">
        <v>80</v>
      </c>
      <c r="AW152" s="13" t="s">
        <v>33</v>
      </c>
      <c r="AX152" s="13" t="s">
        <v>71</v>
      </c>
      <c r="AY152" s="209" t="s">
        <v>135</v>
      </c>
    </row>
    <row r="153" spans="1:65" s="14" customFormat="1" ht="11.25">
      <c r="B153" s="210"/>
      <c r="C153" s="211"/>
      <c r="D153" s="197" t="s">
        <v>148</v>
      </c>
      <c r="E153" s="212" t="s">
        <v>19</v>
      </c>
      <c r="F153" s="213" t="s">
        <v>151</v>
      </c>
      <c r="G153" s="211"/>
      <c r="H153" s="214">
        <v>12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148</v>
      </c>
      <c r="AU153" s="220" t="s">
        <v>80</v>
      </c>
      <c r="AV153" s="14" t="s">
        <v>142</v>
      </c>
      <c r="AW153" s="14" t="s">
        <v>33</v>
      </c>
      <c r="AX153" s="14" t="s">
        <v>78</v>
      </c>
      <c r="AY153" s="220" t="s">
        <v>135</v>
      </c>
    </row>
    <row r="154" spans="1:65" s="12" customFormat="1" ht="22.9" customHeight="1">
      <c r="B154" s="163"/>
      <c r="C154" s="164"/>
      <c r="D154" s="165" t="s">
        <v>70</v>
      </c>
      <c r="E154" s="177" t="s">
        <v>465</v>
      </c>
      <c r="F154" s="177" t="s">
        <v>656</v>
      </c>
      <c r="G154" s="164"/>
      <c r="H154" s="164"/>
      <c r="I154" s="167"/>
      <c r="J154" s="178">
        <f>BK154</f>
        <v>0</v>
      </c>
      <c r="K154" s="164"/>
      <c r="L154" s="169"/>
      <c r="M154" s="170"/>
      <c r="N154" s="171"/>
      <c r="O154" s="171"/>
      <c r="P154" s="172">
        <f>SUM(P155:P160)</f>
        <v>0</v>
      </c>
      <c r="Q154" s="171"/>
      <c r="R154" s="172">
        <f>SUM(R155:R160)</f>
        <v>0</v>
      </c>
      <c r="S154" s="171"/>
      <c r="T154" s="173">
        <f>SUM(T155:T160)</f>
        <v>0</v>
      </c>
      <c r="AR154" s="174" t="s">
        <v>78</v>
      </c>
      <c r="AT154" s="175" t="s">
        <v>70</v>
      </c>
      <c r="AU154" s="175" t="s">
        <v>78</v>
      </c>
      <c r="AY154" s="174" t="s">
        <v>135</v>
      </c>
      <c r="BK154" s="176">
        <f>SUM(BK155:BK160)</f>
        <v>0</v>
      </c>
    </row>
    <row r="155" spans="1:65" s="2" customFormat="1" ht="24.2" customHeight="1">
      <c r="A155" s="35"/>
      <c r="B155" s="36"/>
      <c r="C155" s="179" t="s">
        <v>280</v>
      </c>
      <c r="D155" s="179" t="s">
        <v>137</v>
      </c>
      <c r="E155" s="180" t="s">
        <v>657</v>
      </c>
      <c r="F155" s="181" t="s">
        <v>658</v>
      </c>
      <c r="G155" s="182" t="s">
        <v>140</v>
      </c>
      <c r="H155" s="183">
        <v>147</v>
      </c>
      <c r="I155" s="184"/>
      <c r="J155" s="185">
        <f>ROUND(I155*H155,2)</f>
        <v>0</v>
      </c>
      <c r="K155" s="181" t="s">
        <v>272</v>
      </c>
      <c r="L155" s="40"/>
      <c r="M155" s="186" t="s">
        <v>19</v>
      </c>
      <c r="N155" s="187" t="s">
        <v>42</v>
      </c>
      <c r="O155" s="65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0" t="s">
        <v>142</v>
      </c>
      <c r="AT155" s="190" t="s">
        <v>137</v>
      </c>
      <c r="AU155" s="190" t="s">
        <v>80</v>
      </c>
      <c r="AY155" s="18" t="s">
        <v>135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78</v>
      </c>
      <c r="BK155" s="191">
        <f>ROUND(I155*H155,2)</f>
        <v>0</v>
      </c>
      <c r="BL155" s="18" t="s">
        <v>142</v>
      </c>
      <c r="BM155" s="190" t="s">
        <v>419</v>
      </c>
    </row>
    <row r="156" spans="1:65" s="13" customFormat="1" ht="11.25">
      <c r="B156" s="199"/>
      <c r="C156" s="200"/>
      <c r="D156" s="197" t="s">
        <v>148</v>
      </c>
      <c r="E156" s="201" t="s">
        <v>19</v>
      </c>
      <c r="F156" s="202" t="s">
        <v>644</v>
      </c>
      <c r="G156" s="200"/>
      <c r="H156" s="203">
        <v>147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148</v>
      </c>
      <c r="AU156" s="209" t="s">
        <v>80</v>
      </c>
      <c r="AV156" s="13" t="s">
        <v>80</v>
      </c>
      <c r="AW156" s="13" t="s">
        <v>33</v>
      </c>
      <c r="AX156" s="13" t="s">
        <v>71</v>
      </c>
      <c r="AY156" s="209" t="s">
        <v>135</v>
      </c>
    </row>
    <row r="157" spans="1:65" s="14" customFormat="1" ht="11.25">
      <c r="B157" s="210"/>
      <c r="C157" s="211"/>
      <c r="D157" s="197" t="s">
        <v>148</v>
      </c>
      <c r="E157" s="212" t="s">
        <v>19</v>
      </c>
      <c r="F157" s="213" t="s">
        <v>151</v>
      </c>
      <c r="G157" s="211"/>
      <c r="H157" s="214">
        <v>147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148</v>
      </c>
      <c r="AU157" s="220" t="s">
        <v>80</v>
      </c>
      <c r="AV157" s="14" t="s">
        <v>142</v>
      </c>
      <c r="AW157" s="14" t="s">
        <v>33</v>
      </c>
      <c r="AX157" s="14" t="s">
        <v>78</v>
      </c>
      <c r="AY157" s="220" t="s">
        <v>135</v>
      </c>
    </row>
    <row r="158" spans="1:65" s="2" customFormat="1" ht="24.2" customHeight="1">
      <c r="A158" s="35"/>
      <c r="B158" s="36"/>
      <c r="C158" s="179" t="s">
        <v>285</v>
      </c>
      <c r="D158" s="179" t="s">
        <v>137</v>
      </c>
      <c r="E158" s="180" t="s">
        <v>659</v>
      </c>
      <c r="F158" s="181" t="s">
        <v>660</v>
      </c>
      <c r="G158" s="182" t="s">
        <v>187</v>
      </c>
      <c r="H158" s="183">
        <v>29.4</v>
      </c>
      <c r="I158" s="184"/>
      <c r="J158" s="185">
        <f>ROUND(I158*H158,2)</f>
        <v>0</v>
      </c>
      <c r="K158" s="181" t="s">
        <v>272</v>
      </c>
      <c r="L158" s="40"/>
      <c r="M158" s="186" t="s">
        <v>19</v>
      </c>
      <c r="N158" s="187" t="s">
        <v>42</v>
      </c>
      <c r="O158" s="65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0" t="s">
        <v>142</v>
      </c>
      <c r="AT158" s="190" t="s">
        <v>137</v>
      </c>
      <c r="AU158" s="190" t="s">
        <v>80</v>
      </c>
      <c r="AY158" s="18" t="s">
        <v>135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8" t="s">
        <v>78</v>
      </c>
      <c r="BK158" s="191">
        <f>ROUND(I158*H158,2)</f>
        <v>0</v>
      </c>
      <c r="BL158" s="18" t="s">
        <v>142</v>
      </c>
      <c r="BM158" s="190" t="s">
        <v>430</v>
      </c>
    </row>
    <row r="159" spans="1:65" s="13" customFormat="1" ht="11.25">
      <c r="B159" s="199"/>
      <c r="C159" s="200"/>
      <c r="D159" s="197" t="s">
        <v>148</v>
      </c>
      <c r="E159" s="201" t="s">
        <v>19</v>
      </c>
      <c r="F159" s="202" t="s">
        <v>661</v>
      </c>
      <c r="G159" s="200"/>
      <c r="H159" s="203">
        <v>29.4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148</v>
      </c>
      <c r="AU159" s="209" t="s">
        <v>80</v>
      </c>
      <c r="AV159" s="13" t="s">
        <v>80</v>
      </c>
      <c r="AW159" s="13" t="s">
        <v>33</v>
      </c>
      <c r="AX159" s="13" t="s">
        <v>71</v>
      </c>
      <c r="AY159" s="209" t="s">
        <v>135</v>
      </c>
    </row>
    <row r="160" spans="1:65" s="14" customFormat="1" ht="11.25">
      <c r="B160" s="210"/>
      <c r="C160" s="211"/>
      <c r="D160" s="197" t="s">
        <v>148</v>
      </c>
      <c r="E160" s="212" t="s">
        <v>19</v>
      </c>
      <c r="F160" s="213" t="s">
        <v>151</v>
      </c>
      <c r="G160" s="211"/>
      <c r="H160" s="214">
        <v>29.4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148</v>
      </c>
      <c r="AU160" s="220" t="s">
        <v>80</v>
      </c>
      <c r="AV160" s="14" t="s">
        <v>142</v>
      </c>
      <c r="AW160" s="14" t="s">
        <v>33</v>
      </c>
      <c r="AX160" s="14" t="s">
        <v>78</v>
      </c>
      <c r="AY160" s="220" t="s">
        <v>135</v>
      </c>
    </row>
    <row r="161" spans="1:65" s="12" customFormat="1" ht="22.9" customHeight="1">
      <c r="B161" s="163"/>
      <c r="C161" s="164"/>
      <c r="D161" s="165" t="s">
        <v>70</v>
      </c>
      <c r="E161" s="177" t="s">
        <v>197</v>
      </c>
      <c r="F161" s="177" t="s">
        <v>447</v>
      </c>
      <c r="G161" s="164"/>
      <c r="H161" s="164"/>
      <c r="I161" s="167"/>
      <c r="J161" s="178">
        <f>BK161</f>
        <v>0</v>
      </c>
      <c r="K161" s="164"/>
      <c r="L161" s="169"/>
      <c r="M161" s="170"/>
      <c r="N161" s="171"/>
      <c r="O161" s="171"/>
      <c r="P161" s="172">
        <f>SUM(P162:P170)</f>
        <v>0</v>
      </c>
      <c r="Q161" s="171"/>
      <c r="R161" s="172">
        <f>SUM(R162:R170)</f>
        <v>0</v>
      </c>
      <c r="S161" s="171"/>
      <c r="T161" s="173">
        <f>SUM(T162:T170)</f>
        <v>0</v>
      </c>
      <c r="AR161" s="174" t="s">
        <v>78</v>
      </c>
      <c r="AT161" s="175" t="s">
        <v>70</v>
      </c>
      <c r="AU161" s="175" t="s">
        <v>78</v>
      </c>
      <c r="AY161" s="174" t="s">
        <v>135</v>
      </c>
      <c r="BK161" s="176">
        <f>SUM(BK162:BK170)</f>
        <v>0</v>
      </c>
    </row>
    <row r="162" spans="1:65" s="2" customFormat="1" ht="24.2" customHeight="1">
      <c r="A162" s="35"/>
      <c r="B162" s="36"/>
      <c r="C162" s="179" t="s">
        <v>291</v>
      </c>
      <c r="D162" s="179" t="s">
        <v>137</v>
      </c>
      <c r="E162" s="180" t="s">
        <v>662</v>
      </c>
      <c r="F162" s="181" t="s">
        <v>663</v>
      </c>
      <c r="G162" s="182" t="s">
        <v>180</v>
      </c>
      <c r="H162" s="183">
        <v>35.1</v>
      </c>
      <c r="I162" s="184"/>
      <c r="J162" s="185">
        <f>ROUND(I162*H162,2)</f>
        <v>0</v>
      </c>
      <c r="K162" s="181" t="s">
        <v>272</v>
      </c>
      <c r="L162" s="40"/>
      <c r="M162" s="186" t="s">
        <v>19</v>
      </c>
      <c r="N162" s="187" t="s">
        <v>42</v>
      </c>
      <c r="O162" s="65"/>
      <c r="P162" s="188">
        <f>O162*H162</f>
        <v>0</v>
      </c>
      <c r="Q162" s="188">
        <v>0</v>
      </c>
      <c r="R162" s="188">
        <f>Q162*H162</f>
        <v>0</v>
      </c>
      <c r="S162" s="188">
        <v>0</v>
      </c>
      <c r="T162" s="18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0" t="s">
        <v>142</v>
      </c>
      <c r="AT162" s="190" t="s">
        <v>137</v>
      </c>
      <c r="AU162" s="190" t="s">
        <v>80</v>
      </c>
      <c r="AY162" s="18" t="s">
        <v>135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8" t="s">
        <v>78</v>
      </c>
      <c r="BK162" s="191">
        <f>ROUND(I162*H162,2)</f>
        <v>0</v>
      </c>
      <c r="BL162" s="18" t="s">
        <v>142</v>
      </c>
      <c r="BM162" s="190" t="s">
        <v>441</v>
      </c>
    </row>
    <row r="163" spans="1:65" s="2" customFormat="1" ht="19.5">
      <c r="A163" s="35"/>
      <c r="B163" s="36"/>
      <c r="C163" s="37"/>
      <c r="D163" s="197" t="s">
        <v>146</v>
      </c>
      <c r="E163" s="37"/>
      <c r="F163" s="198" t="s">
        <v>664</v>
      </c>
      <c r="G163" s="37"/>
      <c r="H163" s="37"/>
      <c r="I163" s="194"/>
      <c r="J163" s="37"/>
      <c r="K163" s="37"/>
      <c r="L163" s="40"/>
      <c r="M163" s="195"/>
      <c r="N163" s="196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146</v>
      </c>
      <c r="AU163" s="18" t="s">
        <v>80</v>
      </c>
    </row>
    <row r="164" spans="1:65" s="2" customFormat="1" ht="16.5" customHeight="1">
      <c r="A164" s="35"/>
      <c r="B164" s="36"/>
      <c r="C164" s="221" t="s">
        <v>297</v>
      </c>
      <c r="D164" s="221" t="s">
        <v>260</v>
      </c>
      <c r="E164" s="222" t="s">
        <v>665</v>
      </c>
      <c r="F164" s="223" t="s">
        <v>666</v>
      </c>
      <c r="G164" s="224" t="s">
        <v>310</v>
      </c>
      <c r="H164" s="225">
        <v>36</v>
      </c>
      <c r="I164" s="226"/>
      <c r="J164" s="227">
        <f>ROUND(I164*H164,2)</f>
        <v>0</v>
      </c>
      <c r="K164" s="223" t="s">
        <v>272</v>
      </c>
      <c r="L164" s="228"/>
      <c r="M164" s="229" t="s">
        <v>19</v>
      </c>
      <c r="N164" s="230" t="s">
        <v>42</v>
      </c>
      <c r="O164" s="65"/>
      <c r="P164" s="188">
        <f>O164*H164</f>
        <v>0</v>
      </c>
      <c r="Q164" s="188">
        <v>0</v>
      </c>
      <c r="R164" s="188">
        <f>Q164*H164</f>
        <v>0</v>
      </c>
      <c r="S164" s="188">
        <v>0</v>
      </c>
      <c r="T164" s="18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0" t="s">
        <v>184</v>
      </c>
      <c r="AT164" s="190" t="s">
        <v>260</v>
      </c>
      <c r="AU164" s="190" t="s">
        <v>80</v>
      </c>
      <c r="AY164" s="18" t="s">
        <v>135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8" t="s">
        <v>78</v>
      </c>
      <c r="BK164" s="191">
        <f>ROUND(I164*H164,2)</f>
        <v>0</v>
      </c>
      <c r="BL164" s="18" t="s">
        <v>142</v>
      </c>
      <c r="BM164" s="190" t="s">
        <v>454</v>
      </c>
    </row>
    <row r="165" spans="1:65" s="2" customFormat="1" ht="16.5" customHeight="1">
      <c r="A165" s="35"/>
      <c r="B165" s="36"/>
      <c r="C165" s="179" t="s">
        <v>302</v>
      </c>
      <c r="D165" s="179" t="s">
        <v>137</v>
      </c>
      <c r="E165" s="180" t="s">
        <v>667</v>
      </c>
      <c r="F165" s="181" t="s">
        <v>668</v>
      </c>
      <c r="G165" s="182" t="s">
        <v>669</v>
      </c>
      <c r="H165" s="183">
        <v>1</v>
      </c>
      <c r="I165" s="184"/>
      <c r="J165" s="185">
        <f>ROUND(I165*H165,2)</f>
        <v>0</v>
      </c>
      <c r="K165" s="181" t="s">
        <v>670</v>
      </c>
      <c r="L165" s="40"/>
      <c r="M165" s="186" t="s">
        <v>19</v>
      </c>
      <c r="N165" s="187" t="s">
        <v>42</v>
      </c>
      <c r="O165" s="65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0" t="s">
        <v>142</v>
      </c>
      <c r="AT165" s="190" t="s">
        <v>137</v>
      </c>
      <c r="AU165" s="190" t="s">
        <v>80</v>
      </c>
      <c r="AY165" s="18" t="s">
        <v>135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78</v>
      </c>
      <c r="BK165" s="191">
        <f>ROUND(I165*H165,2)</f>
        <v>0</v>
      </c>
      <c r="BL165" s="18" t="s">
        <v>142</v>
      </c>
      <c r="BM165" s="190" t="s">
        <v>465</v>
      </c>
    </row>
    <row r="166" spans="1:65" s="2" customFormat="1" ht="156">
      <c r="A166" s="35"/>
      <c r="B166" s="36"/>
      <c r="C166" s="37"/>
      <c r="D166" s="197" t="s">
        <v>146</v>
      </c>
      <c r="E166" s="37"/>
      <c r="F166" s="198" t="s">
        <v>671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146</v>
      </c>
      <c r="AU166" s="18" t="s">
        <v>80</v>
      </c>
    </row>
    <row r="167" spans="1:65" s="2" customFormat="1" ht="24.2" customHeight="1">
      <c r="A167" s="35"/>
      <c r="B167" s="36"/>
      <c r="C167" s="179" t="s">
        <v>307</v>
      </c>
      <c r="D167" s="179" t="s">
        <v>137</v>
      </c>
      <c r="E167" s="180" t="s">
        <v>672</v>
      </c>
      <c r="F167" s="181" t="s">
        <v>673</v>
      </c>
      <c r="G167" s="182" t="s">
        <v>669</v>
      </c>
      <c r="H167" s="183">
        <v>1</v>
      </c>
      <c r="I167" s="184"/>
      <c r="J167" s="185">
        <f>ROUND(I167*H167,2)</f>
        <v>0</v>
      </c>
      <c r="K167" s="181" t="s">
        <v>670</v>
      </c>
      <c r="L167" s="40"/>
      <c r="M167" s="186" t="s">
        <v>19</v>
      </c>
      <c r="N167" s="187" t="s">
        <v>42</v>
      </c>
      <c r="O167" s="65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0" t="s">
        <v>142</v>
      </c>
      <c r="AT167" s="190" t="s">
        <v>137</v>
      </c>
      <c r="AU167" s="190" t="s">
        <v>80</v>
      </c>
      <c r="AY167" s="18" t="s">
        <v>135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78</v>
      </c>
      <c r="BK167" s="191">
        <f>ROUND(I167*H167,2)</f>
        <v>0</v>
      </c>
      <c r="BL167" s="18" t="s">
        <v>142</v>
      </c>
      <c r="BM167" s="190" t="s">
        <v>474</v>
      </c>
    </row>
    <row r="168" spans="1:65" s="2" customFormat="1" ht="29.25">
      <c r="A168" s="35"/>
      <c r="B168" s="36"/>
      <c r="C168" s="37"/>
      <c r="D168" s="197" t="s">
        <v>146</v>
      </c>
      <c r="E168" s="37"/>
      <c r="F168" s="198" t="s">
        <v>674</v>
      </c>
      <c r="G168" s="37"/>
      <c r="H168" s="37"/>
      <c r="I168" s="194"/>
      <c r="J168" s="37"/>
      <c r="K168" s="37"/>
      <c r="L168" s="40"/>
      <c r="M168" s="195"/>
      <c r="N168" s="196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146</v>
      </c>
      <c r="AU168" s="18" t="s">
        <v>80</v>
      </c>
    </row>
    <row r="169" spans="1:65" s="2" customFormat="1" ht="16.5" customHeight="1">
      <c r="A169" s="35"/>
      <c r="B169" s="36"/>
      <c r="C169" s="179" t="s">
        <v>314</v>
      </c>
      <c r="D169" s="179" t="s">
        <v>137</v>
      </c>
      <c r="E169" s="180" t="s">
        <v>675</v>
      </c>
      <c r="F169" s="181" t="s">
        <v>676</v>
      </c>
      <c r="G169" s="182" t="s">
        <v>669</v>
      </c>
      <c r="H169" s="183">
        <v>1</v>
      </c>
      <c r="I169" s="184"/>
      <c r="J169" s="185">
        <f>ROUND(I169*H169,2)</f>
        <v>0</v>
      </c>
      <c r="K169" s="181" t="s">
        <v>670</v>
      </c>
      <c r="L169" s="40"/>
      <c r="M169" s="186" t="s">
        <v>19</v>
      </c>
      <c r="N169" s="187" t="s">
        <v>42</v>
      </c>
      <c r="O169" s="65"/>
      <c r="P169" s="188">
        <f>O169*H169</f>
        <v>0</v>
      </c>
      <c r="Q169" s="188">
        <v>0</v>
      </c>
      <c r="R169" s="188">
        <f>Q169*H169</f>
        <v>0</v>
      </c>
      <c r="S169" s="188">
        <v>0</v>
      </c>
      <c r="T169" s="18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0" t="s">
        <v>142</v>
      </c>
      <c r="AT169" s="190" t="s">
        <v>137</v>
      </c>
      <c r="AU169" s="190" t="s">
        <v>80</v>
      </c>
      <c r="AY169" s="18" t="s">
        <v>135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8" t="s">
        <v>78</v>
      </c>
      <c r="BK169" s="191">
        <f>ROUND(I169*H169,2)</f>
        <v>0</v>
      </c>
      <c r="BL169" s="18" t="s">
        <v>142</v>
      </c>
      <c r="BM169" s="190" t="s">
        <v>483</v>
      </c>
    </row>
    <row r="170" spans="1:65" s="2" customFormat="1" ht="19.5">
      <c r="A170" s="35"/>
      <c r="B170" s="36"/>
      <c r="C170" s="37"/>
      <c r="D170" s="197" t="s">
        <v>146</v>
      </c>
      <c r="E170" s="37"/>
      <c r="F170" s="198" t="s">
        <v>677</v>
      </c>
      <c r="G170" s="37"/>
      <c r="H170" s="37"/>
      <c r="I170" s="194"/>
      <c r="J170" s="37"/>
      <c r="K170" s="37"/>
      <c r="L170" s="40"/>
      <c r="M170" s="195"/>
      <c r="N170" s="196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146</v>
      </c>
      <c r="AU170" s="18" t="s">
        <v>80</v>
      </c>
    </row>
    <row r="171" spans="1:65" s="12" customFormat="1" ht="22.9" customHeight="1">
      <c r="B171" s="163"/>
      <c r="C171" s="164"/>
      <c r="D171" s="165" t="s">
        <v>70</v>
      </c>
      <c r="E171" s="177" t="s">
        <v>203</v>
      </c>
      <c r="F171" s="177" t="s">
        <v>678</v>
      </c>
      <c r="G171" s="164"/>
      <c r="H171" s="164"/>
      <c r="I171" s="167"/>
      <c r="J171" s="178">
        <f>BK171</f>
        <v>0</v>
      </c>
      <c r="K171" s="164"/>
      <c r="L171" s="169"/>
      <c r="M171" s="170"/>
      <c r="N171" s="171"/>
      <c r="O171" s="171"/>
      <c r="P171" s="172">
        <f>P172</f>
        <v>0</v>
      </c>
      <c r="Q171" s="171"/>
      <c r="R171" s="172">
        <f>R172</f>
        <v>0</v>
      </c>
      <c r="S171" s="171"/>
      <c r="T171" s="173">
        <f>T172</f>
        <v>0</v>
      </c>
      <c r="AR171" s="174" t="s">
        <v>78</v>
      </c>
      <c r="AT171" s="175" t="s">
        <v>70</v>
      </c>
      <c r="AU171" s="175" t="s">
        <v>78</v>
      </c>
      <c r="AY171" s="174" t="s">
        <v>135</v>
      </c>
      <c r="BK171" s="176">
        <f>BK172</f>
        <v>0</v>
      </c>
    </row>
    <row r="172" spans="1:65" s="2" customFormat="1" ht="37.9" customHeight="1">
      <c r="A172" s="35"/>
      <c r="B172" s="36"/>
      <c r="C172" s="179" t="s">
        <v>319</v>
      </c>
      <c r="D172" s="179" t="s">
        <v>137</v>
      </c>
      <c r="E172" s="180" t="s">
        <v>679</v>
      </c>
      <c r="F172" s="181" t="s">
        <v>680</v>
      </c>
      <c r="G172" s="182" t="s">
        <v>140</v>
      </c>
      <c r="H172" s="183">
        <v>147</v>
      </c>
      <c r="I172" s="184"/>
      <c r="J172" s="185">
        <f>ROUND(I172*H172,2)</f>
        <v>0</v>
      </c>
      <c r="K172" s="181" t="s">
        <v>670</v>
      </c>
      <c r="L172" s="40"/>
      <c r="M172" s="244" t="s">
        <v>19</v>
      </c>
      <c r="N172" s="245" t="s">
        <v>42</v>
      </c>
      <c r="O172" s="246"/>
      <c r="P172" s="247">
        <f>O172*H172</f>
        <v>0</v>
      </c>
      <c r="Q172" s="247">
        <v>0</v>
      </c>
      <c r="R172" s="247">
        <f>Q172*H172</f>
        <v>0</v>
      </c>
      <c r="S172" s="247">
        <v>0</v>
      </c>
      <c r="T172" s="24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0" t="s">
        <v>142</v>
      </c>
      <c r="AT172" s="190" t="s">
        <v>137</v>
      </c>
      <c r="AU172" s="190" t="s">
        <v>80</v>
      </c>
      <c r="AY172" s="18" t="s">
        <v>135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78</v>
      </c>
      <c r="BK172" s="191">
        <f>ROUND(I172*H172,2)</f>
        <v>0</v>
      </c>
      <c r="BL172" s="18" t="s">
        <v>142</v>
      </c>
      <c r="BM172" s="190" t="s">
        <v>507</v>
      </c>
    </row>
    <row r="173" spans="1:65" s="2" customFormat="1" ht="6.95" customHeight="1">
      <c r="A173" s="35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0"/>
      <c r="M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</row>
  </sheetData>
  <sheetProtection algorithmName="SHA-512" hashValue="0YsATPtOkWkSxgW7NV1+QU/PnLV3ZFCniA25vlSNvwQ6vUp2nbWqzxpgJpz9EuJYeuzY6kouYhYVsMLYqTSBjA==" saltValue="cs0jp8JtT/OGJ23agxCHOYFz72Aule80uOzJ2v2UF+W+hhhZoroOxqNpsBQNIH4imZejuRHZfMZ3rm0HAToyuw==" spinCount="100000" sheet="1" objects="1" scenarios="1" formatColumns="0" formatRows="0" autoFilter="0"/>
  <autoFilter ref="C84:K172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AT2" s="18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98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7" t="str">
        <f>'Rekapitulace stavby'!K6</f>
        <v>Rekonstrukce atria objektu na ul. V Zálomu 1, Ostrava-Zábřeh včetně vybudování workoutového hřiště</v>
      </c>
      <c r="F7" s="378"/>
      <c r="G7" s="378"/>
      <c r="H7" s="378"/>
      <c r="L7" s="21"/>
    </row>
    <row r="8" spans="1:46" s="2" customFormat="1" ht="12" customHeight="1">
      <c r="A8" s="35"/>
      <c r="B8" s="40"/>
      <c r="C8" s="35"/>
      <c r="D8" s="113" t="s">
        <v>99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0" t="s">
        <v>681</v>
      </c>
      <c r="F9" s="379"/>
      <c r="G9" s="379"/>
      <c r="H9" s="379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22</v>
      </c>
      <c r="G12" s="35"/>
      <c r="H12" s="35"/>
      <c r="I12" s="113" t="s">
        <v>23</v>
      </c>
      <c r="J12" s="115" t="str">
        <f>'Rekapitulace stavby'!AN8</f>
        <v>5. 5. 2023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">
        <v>19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13" t="s">
        <v>28</v>
      </c>
      <c r="J15" s="104" t="s">
        <v>19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29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1" t="str">
        <f>'Rekapitulace stavby'!E14</f>
        <v>Vyplň údaj</v>
      </c>
      <c r="F18" s="382"/>
      <c r="G18" s="382"/>
      <c r="H18" s="382"/>
      <c r="I18" s="113" t="s">
        <v>28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31</v>
      </c>
      <c r="E20" s="35"/>
      <c r="F20" s="35"/>
      <c r="G20" s="35"/>
      <c r="H20" s="35"/>
      <c r="I20" s="113" t="s">
        <v>26</v>
      </c>
      <c r="J20" s="104" t="s">
        <v>19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32</v>
      </c>
      <c r="F21" s="35"/>
      <c r="G21" s="35"/>
      <c r="H21" s="35"/>
      <c r="I21" s="113" t="s">
        <v>28</v>
      </c>
      <c r="J21" s="104" t="s">
        <v>19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34</v>
      </c>
      <c r="E23" s="35"/>
      <c r="F23" s="35"/>
      <c r="G23" s="35"/>
      <c r="H23" s="35"/>
      <c r="I23" s="113" t="s">
        <v>26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32</v>
      </c>
      <c r="F24" s="35"/>
      <c r="G24" s="35"/>
      <c r="H24" s="35"/>
      <c r="I24" s="113" t="s">
        <v>28</v>
      </c>
      <c r="J24" s="104" t="s">
        <v>19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16"/>
      <c r="B27" s="117"/>
      <c r="C27" s="116"/>
      <c r="D27" s="116"/>
      <c r="E27" s="383" t="s">
        <v>36</v>
      </c>
      <c r="F27" s="383"/>
      <c r="G27" s="383"/>
      <c r="H27" s="38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ROUND(J87,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ROUND((SUM(BE87:BE131)),  2)</f>
        <v>0</v>
      </c>
      <c r="G33" s="35"/>
      <c r="H33" s="35"/>
      <c r="I33" s="125">
        <v>0.21</v>
      </c>
      <c r="J33" s="124">
        <f>ROUND(((SUM(BE87:BE131))*I33),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ROUND((SUM(BF87:BF131)),  2)</f>
        <v>0</v>
      </c>
      <c r="G34" s="35"/>
      <c r="H34" s="35"/>
      <c r="I34" s="125">
        <v>0.15</v>
      </c>
      <c r="J34" s="124">
        <f>ROUND(((SUM(BF87:BF131))*I34),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ROUND((SUM(BG87:BG131)),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ROUND((SUM(BH87:BH131)),  2)</f>
        <v>0</v>
      </c>
      <c r="G36" s="35"/>
      <c r="H36" s="35"/>
      <c r="I36" s="125">
        <v>0.15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ROUND((SUM(BI87:BI131)),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103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6.25" customHeight="1">
      <c r="A48" s="35"/>
      <c r="B48" s="36"/>
      <c r="C48" s="37"/>
      <c r="D48" s="37"/>
      <c r="E48" s="384" t="str">
        <f>E7</f>
        <v>Rekonstrukce atria objektu na ul. V Zálomu 1, Ostrava-Zábřeh včetně vybudování workoutového hřiště</v>
      </c>
      <c r="F48" s="385"/>
      <c r="G48" s="385"/>
      <c r="H48" s="385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3" t="str">
        <f>E9</f>
        <v>SO 201 - Opěrné zdi</v>
      </c>
      <c r="F50" s="386"/>
      <c r="G50" s="386"/>
      <c r="H50" s="386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parcely č. 287/20, 287/29, 4591</v>
      </c>
      <c r="G52" s="37"/>
      <c r="H52" s="37"/>
      <c r="I52" s="30" t="s">
        <v>23</v>
      </c>
      <c r="J52" s="60" t="str">
        <f>IF(J12="","",J12)</f>
        <v>5. 5. 2023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SMO, městský obvod Ostrava - Jih</v>
      </c>
      <c r="G54" s="37"/>
      <c r="H54" s="37"/>
      <c r="I54" s="30" t="s">
        <v>31</v>
      </c>
      <c r="J54" s="33" t="str">
        <f>E21</f>
        <v>Dopravní projekce Bojko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Dopravní projekce Bojko s.r.o.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104</v>
      </c>
      <c r="D57" s="138"/>
      <c r="E57" s="138"/>
      <c r="F57" s="138"/>
      <c r="G57" s="138"/>
      <c r="H57" s="138"/>
      <c r="I57" s="138"/>
      <c r="J57" s="139" t="s">
        <v>105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0" t="s">
        <v>69</v>
      </c>
      <c r="D59" s="37"/>
      <c r="E59" s="37"/>
      <c r="F59" s="37"/>
      <c r="G59" s="37"/>
      <c r="H59" s="37"/>
      <c r="I59" s="37"/>
      <c r="J59" s="78">
        <f>J87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106</v>
      </c>
    </row>
    <row r="60" spans="1:47" s="9" customFormat="1" ht="24.95" customHeight="1">
      <c r="B60" s="141"/>
      <c r="C60" s="142"/>
      <c r="D60" s="143" t="s">
        <v>682</v>
      </c>
      <c r="E60" s="144"/>
      <c r="F60" s="144"/>
      <c r="G60" s="144"/>
      <c r="H60" s="144"/>
      <c r="I60" s="144"/>
      <c r="J60" s="145">
        <f>J88</f>
        <v>0</v>
      </c>
      <c r="K60" s="142"/>
      <c r="L60" s="146"/>
    </row>
    <row r="61" spans="1:47" s="9" customFormat="1" ht="24.95" customHeight="1">
      <c r="B61" s="141"/>
      <c r="C61" s="142"/>
      <c r="D61" s="143" t="s">
        <v>683</v>
      </c>
      <c r="E61" s="144"/>
      <c r="F61" s="144"/>
      <c r="G61" s="144"/>
      <c r="H61" s="144"/>
      <c r="I61" s="144"/>
      <c r="J61" s="145">
        <f>J97</f>
        <v>0</v>
      </c>
      <c r="K61" s="142"/>
      <c r="L61" s="146"/>
    </row>
    <row r="62" spans="1:47" s="9" customFormat="1" ht="24.95" customHeight="1">
      <c r="B62" s="141"/>
      <c r="C62" s="142"/>
      <c r="D62" s="143" t="s">
        <v>684</v>
      </c>
      <c r="E62" s="144"/>
      <c r="F62" s="144"/>
      <c r="G62" s="144"/>
      <c r="H62" s="144"/>
      <c r="I62" s="144"/>
      <c r="J62" s="145">
        <f>J106</f>
        <v>0</v>
      </c>
      <c r="K62" s="142"/>
      <c r="L62" s="146"/>
    </row>
    <row r="63" spans="1:47" s="9" customFormat="1" ht="24.95" customHeight="1">
      <c r="B63" s="141"/>
      <c r="C63" s="142"/>
      <c r="D63" s="143" t="s">
        <v>685</v>
      </c>
      <c r="E63" s="144"/>
      <c r="F63" s="144"/>
      <c r="G63" s="144"/>
      <c r="H63" s="144"/>
      <c r="I63" s="144"/>
      <c r="J63" s="145">
        <f>J109</f>
        <v>0</v>
      </c>
      <c r="K63" s="142"/>
      <c r="L63" s="146"/>
    </row>
    <row r="64" spans="1:47" s="9" customFormat="1" ht="24.95" customHeight="1">
      <c r="B64" s="141"/>
      <c r="C64" s="142"/>
      <c r="D64" s="143" t="s">
        <v>686</v>
      </c>
      <c r="E64" s="144"/>
      <c r="F64" s="144"/>
      <c r="G64" s="144"/>
      <c r="H64" s="144"/>
      <c r="I64" s="144"/>
      <c r="J64" s="145">
        <f>J114</f>
        <v>0</v>
      </c>
      <c r="K64" s="142"/>
      <c r="L64" s="146"/>
    </row>
    <row r="65" spans="1:31" s="9" customFormat="1" ht="24.95" customHeight="1">
      <c r="B65" s="141"/>
      <c r="C65" s="142"/>
      <c r="D65" s="143" t="s">
        <v>687</v>
      </c>
      <c r="E65" s="144"/>
      <c r="F65" s="144"/>
      <c r="G65" s="144"/>
      <c r="H65" s="144"/>
      <c r="I65" s="144"/>
      <c r="J65" s="145">
        <f>J117</f>
        <v>0</v>
      </c>
      <c r="K65" s="142"/>
      <c r="L65" s="146"/>
    </row>
    <row r="66" spans="1:31" s="9" customFormat="1" ht="24.95" customHeight="1">
      <c r="B66" s="141"/>
      <c r="C66" s="142"/>
      <c r="D66" s="143" t="s">
        <v>688</v>
      </c>
      <c r="E66" s="144"/>
      <c r="F66" s="144"/>
      <c r="G66" s="144"/>
      <c r="H66" s="144"/>
      <c r="I66" s="144"/>
      <c r="J66" s="145">
        <f>J120</f>
        <v>0</v>
      </c>
      <c r="K66" s="142"/>
      <c r="L66" s="146"/>
    </row>
    <row r="67" spans="1:31" s="9" customFormat="1" ht="24.95" customHeight="1">
      <c r="B67" s="141"/>
      <c r="C67" s="142"/>
      <c r="D67" s="143" t="s">
        <v>689</v>
      </c>
      <c r="E67" s="144"/>
      <c r="F67" s="144"/>
      <c r="G67" s="144"/>
      <c r="H67" s="144"/>
      <c r="I67" s="144"/>
      <c r="J67" s="145">
        <f>J127</f>
        <v>0</v>
      </c>
      <c r="K67" s="142"/>
      <c r="L67" s="146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120</v>
      </c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6.25" customHeight="1">
      <c r="A77" s="35"/>
      <c r="B77" s="36"/>
      <c r="C77" s="37"/>
      <c r="D77" s="37"/>
      <c r="E77" s="384" t="str">
        <f>E7</f>
        <v>Rekonstrukce atria objektu na ul. V Zálomu 1, Ostrava-Zábřeh včetně vybudování workoutového hřiště</v>
      </c>
      <c r="F77" s="385"/>
      <c r="G77" s="385"/>
      <c r="H77" s="385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99</v>
      </c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33" t="str">
        <f>E9</f>
        <v>SO 201 - Opěrné zdi</v>
      </c>
      <c r="F79" s="386"/>
      <c r="G79" s="386"/>
      <c r="H79" s="386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>parcely č. 287/20, 287/29, 4591</v>
      </c>
      <c r="G81" s="37"/>
      <c r="H81" s="37"/>
      <c r="I81" s="30" t="s">
        <v>23</v>
      </c>
      <c r="J81" s="60" t="str">
        <f>IF(J12="","",J12)</f>
        <v>5. 5. 2023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25.7" customHeight="1">
      <c r="A83" s="35"/>
      <c r="B83" s="36"/>
      <c r="C83" s="30" t="s">
        <v>25</v>
      </c>
      <c r="D83" s="37"/>
      <c r="E83" s="37"/>
      <c r="F83" s="28" t="str">
        <f>E15</f>
        <v>SMO, městský obvod Ostrava - Jih</v>
      </c>
      <c r="G83" s="37"/>
      <c r="H83" s="37"/>
      <c r="I83" s="30" t="s">
        <v>31</v>
      </c>
      <c r="J83" s="33" t="str">
        <f>E21</f>
        <v>Dopravní projekce Bojko s.r.o.</v>
      </c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29</v>
      </c>
      <c r="D84" s="37"/>
      <c r="E84" s="37"/>
      <c r="F84" s="28" t="str">
        <f>IF(E18="","",E18)</f>
        <v>Vyplň údaj</v>
      </c>
      <c r="G84" s="37"/>
      <c r="H84" s="37"/>
      <c r="I84" s="30" t="s">
        <v>34</v>
      </c>
      <c r="J84" s="33" t="str">
        <f>E24</f>
        <v>Dopravní projekce Bojko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52"/>
      <c r="B86" s="153"/>
      <c r="C86" s="154" t="s">
        <v>121</v>
      </c>
      <c r="D86" s="155" t="s">
        <v>56</v>
      </c>
      <c r="E86" s="155" t="s">
        <v>52</v>
      </c>
      <c r="F86" s="155" t="s">
        <v>53</v>
      </c>
      <c r="G86" s="155" t="s">
        <v>122</v>
      </c>
      <c r="H86" s="155" t="s">
        <v>123</v>
      </c>
      <c r="I86" s="155" t="s">
        <v>124</v>
      </c>
      <c r="J86" s="155" t="s">
        <v>105</v>
      </c>
      <c r="K86" s="156" t="s">
        <v>125</v>
      </c>
      <c r="L86" s="157"/>
      <c r="M86" s="69" t="s">
        <v>19</v>
      </c>
      <c r="N86" s="70" t="s">
        <v>41</v>
      </c>
      <c r="O86" s="70" t="s">
        <v>126</v>
      </c>
      <c r="P86" s="70" t="s">
        <v>127</v>
      </c>
      <c r="Q86" s="70" t="s">
        <v>128</v>
      </c>
      <c r="R86" s="70" t="s">
        <v>129</v>
      </c>
      <c r="S86" s="70" t="s">
        <v>130</v>
      </c>
      <c r="T86" s="71" t="s">
        <v>131</v>
      </c>
      <c r="U86" s="152"/>
      <c r="V86" s="152"/>
      <c r="W86" s="152"/>
      <c r="X86" s="152"/>
      <c r="Y86" s="152"/>
      <c r="Z86" s="152"/>
      <c r="AA86" s="152"/>
      <c r="AB86" s="152"/>
      <c r="AC86" s="152"/>
      <c r="AD86" s="152"/>
      <c r="AE86" s="152"/>
    </row>
    <row r="87" spans="1:65" s="2" customFormat="1" ht="22.9" customHeight="1">
      <c r="A87" s="35"/>
      <c r="B87" s="36"/>
      <c r="C87" s="76" t="s">
        <v>132</v>
      </c>
      <c r="D87" s="37"/>
      <c r="E87" s="37"/>
      <c r="F87" s="37"/>
      <c r="G87" s="37"/>
      <c r="H87" s="37"/>
      <c r="I87" s="37"/>
      <c r="J87" s="158">
        <f>BK87</f>
        <v>0</v>
      </c>
      <c r="K87" s="37"/>
      <c r="L87" s="40"/>
      <c r="M87" s="72"/>
      <c r="N87" s="159"/>
      <c r="O87" s="73"/>
      <c r="P87" s="160">
        <f>P88+P97+P106+P109+P114+P117+P120+P127</f>
        <v>0</v>
      </c>
      <c r="Q87" s="73"/>
      <c r="R87" s="160">
        <f>R88+R97+R106+R109+R114+R117+R120+R127</f>
        <v>0</v>
      </c>
      <c r="S87" s="73"/>
      <c r="T87" s="161">
        <f>T88+T97+T106+T109+T114+T117+T120+T127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70</v>
      </c>
      <c r="AU87" s="18" t="s">
        <v>106</v>
      </c>
      <c r="BK87" s="162">
        <f>BK88+BK97+BK106+BK109+BK114+BK117+BK120+BK127</f>
        <v>0</v>
      </c>
    </row>
    <row r="88" spans="1:65" s="12" customFormat="1" ht="25.9" customHeight="1">
      <c r="B88" s="163"/>
      <c r="C88" s="164"/>
      <c r="D88" s="165" t="s">
        <v>70</v>
      </c>
      <c r="E88" s="166" t="s">
        <v>71</v>
      </c>
      <c r="F88" s="166" t="s">
        <v>690</v>
      </c>
      <c r="G88" s="164"/>
      <c r="H88" s="164"/>
      <c r="I88" s="167"/>
      <c r="J88" s="168">
        <f>BK88</f>
        <v>0</v>
      </c>
      <c r="K88" s="164"/>
      <c r="L88" s="169"/>
      <c r="M88" s="170"/>
      <c r="N88" s="171"/>
      <c r="O88" s="171"/>
      <c r="P88" s="172">
        <f>SUM(P89:P96)</f>
        <v>0</v>
      </c>
      <c r="Q88" s="171"/>
      <c r="R88" s="172">
        <f>SUM(R89:R96)</f>
        <v>0</v>
      </c>
      <c r="S88" s="171"/>
      <c r="T88" s="173">
        <f>SUM(T89:T96)</f>
        <v>0</v>
      </c>
      <c r="AR88" s="174" t="s">
        <v>78</v>
      </c>
      <c r="AT88" s="175" t="s">
        <v>70</v>
      </c>
      <c r="AU88" s="175" t="s">
        <v>71</v>
      </c>
      <c r="AY88" s="174" t="s">
        <v>135</v>
      </c>
      <c r="BK88" s="176">
        <f>SUM(BK89:BK96)</f>
        <v>0</v>
      </c>
    </row>
    <row r="89" spans="1:65" s="2" customFormat="1" ht="37.9" customHeight="1">
      <c r="A89" s="35"/>
      <c r="B89" s="36"/>
      <c r="C89" s="179" t="s">
        <v>78</v>
      </c>
      <c r="D89" s="179" t="s">
        <v>137</v>
      </c>
      <c r="E89" s="180" t="s">
        <v>691</v>
      </c>
      <c r="F89" s="181" t="s">
        <v>692</v>
      </c>
      <c r="G89" s="182" t="s">
        <v>693</v>
      </c>
      <c r="H89" s="183">
        <v>104.8</v>
      </c>
      <c r="I89" s="184"/>
      <c r="J89" s="185">
        <f>ROUND(I89*H89,2)</f>
        <v>0</v>
      </c>
      <c r="K89" s="181" t="s">
        <v>694</v>
      </c>
      <c r="L89" s="40"/>
      <c r="M89" s="186" t="s">
        <v>19</v>
      </c>
      <c r="N89" s="187" t="s">
        <v>42</v>
      </c>
      <c r="O89" s="65"/>
      <c r="P89" s="188">
        <f>O89*H89</f>
        <v>0</v>
      </c>
      <c r="Q89" s="188">
        <v>0</v>
      </c>
      <c r="R89" s="188">
        <f>Q89*H89</f>
        <v>0</v>
      </c>
      <c r="S89" s="188">
        <v>0</v>
      </c>
      <c r="T89" s="189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0" t="s">
        <v>142</v>
      </c>
      <c r="AT89" s="190" t="s">
        <v>137</v>
      </c>
      <c r="AU89" s="190" t="s">
        <v>78</v>
      </c>
      <c r="AY89" s="18" t="s">
        <v>135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18" t="s">
        <v>78</v>
      </c>
      <c r="BK89" s="191">
        <f>ROUND(I89*H89,2)</f>
        <v>0</v>
      </c>
      <c r="BL89" s="18" t="s">
        <v>142</v>
      </c>
      <c r="BM89" s="190" t="s">
        <v>80</v>
      </c>
    </row>
    <row r="90" spans="1:65" s="2" customFormat="1" ht="29.25">
      <c r="A90" s="35"/>
      <c r="B90" s="36"/>
      <c r="C90" s="37"/>
      <c r="D90" s="197" t="s">
        <v>146</v>
      </c>
      <c r="E90" s="37"/>
      <c r="F90" s="198" t="s">
        <v>695</v>
      </c>
      <c r="G90" s="37"/>
      <c r="H90" s="37"/>
      <c r="I90" s="194"/>
      <c r="J90" s="37"/>
      <c r="K90" s="37"/>
      <c r="L90" s="40"/>
      <c r="M90" s="195"/>
      <c r="N90" s="196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146</v>
      </c>
      <c r="AU90" s="18" t="s">
        <v>78</v>
      </c>
    </row>
    <row r="91" spans="1:65" s="2" customFormat="1" ht="33" customHeight="1">
      <c r="A91" s="35"/>
      <c r="B91" s="36"/>
      <c r="C91" s="179" t="s">
        <v>80</v>
      </c>
      <c r="D91" s="179" t="s">
        <v>137</v>
      </c>
      <c r="E91" s="180" t="s">
        <v>696</v>
      </c>
      <c r="F91" s="181" t="s">
        <v>697</v>
      </c>
      <c r="G91" s="182" t="s">
        <v>698</v>
      </c>
      <c r="H91" s="183">
        <v>1</v>
      </c>
      <c r="I91" s="184"/>
      <c r="J91" s="185">
        <f>ROUND(I91*H91,2)</f>
        <v>0</v>
      </c>
      <c r="K91" s="181" t="s">
        <v>694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142</v>
      </c>
      <c r="AT91" s="190" t="s">
        <v>137</v>
      </c>
      <c r="AU91" s="190" t="s">
        <v>78</v>
      </c>
      <c r="AY91" s="18" t="s">
        <v>135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142</v>
      </c>
      <c r="BM91" s="190" t="s">
        <v>184</v>
      </c>
    </row>
    <row r="92" spans="1:65" s="2" customFormat="1" ht="29.25">
      <c r="A92" s="35"/>
      <c r="B92" s="36"/>
      <c r="C92" s="37"/>
      <c r="D92" s="197" t="s">
        <v>146</v>
      </c>
      <c r="E92" s="37"/>
      <c r="F92" s="198" t="s">
        <v>699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146</v>
      </c>
      <c r="AU92" s="18" t="s">
        <v>78</v>
      </c>
    </row>
    <row r="93" spans="1:65" s="2" customFormat="1" ht="49.15" customHeight="1">
      <c r="A93" s="35"/>
      <c r="B93" s="36"/>
      <c r="C93" s="179" t="s">
        <v>158</v>
      </c>
      <c r="D93" s="179" t="s">
        <v>137</v>
      </c>
      <c r="E93" s="180" t="s">
        <v>700</v>
      </c>
      <c r="F93" s="181" t="s">
        <v>701</v>
      </c>
      <c r="G93" s="182" t="s">
        <v>698</v>
      </c>
      <c r="H93" s="183">
        <v>1</v>
      </c>
      <c r="I93" s="184"/>
      <c r="J93" s="185">
        <f>ROUND(I93*H93,2)</f>
        <v>0</v>
      </c>
      <c r="K93" s="181" t="s">
        <v>694</v>
      </c>
      <c r="L93" s="40"/>
      <c r="M93" s="186" t="s">
        <v>19</v>
      </c>
      <c r="N93" s="187" t="s">
        <v>42</v>
      </c>
      <c r="O93" s="65"/>
      <c r="P93" s="188">
        <f>O93*H93</f>
        <v>0</v>
      </c>
      <c r="Q93" s="188">
        <v>0</v>
      </c>
      <c r="R93" s="188">
        <f>Q93*H93</f>
        <v>0</v>
      </c>
      <c r="S93" s="188">
        <v>0</v>
      </c>
      <c r="T93" s="189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0" t="s">
        <v>142</v>
      </c>
      <c r="AT93" s="190" t="s">
        <v>137</v>
      </c>
      <c r="AU93" s="190" t="s">
        <v>78</v>
      </c>
      <c r="AY93" s="18" t="s">
        <v>135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18" t="s">
        <v>78</v>
      </c>
      <c r="BK93" s="191">
        <f>ROUND(I93*H93,2)</f>
        <v>0</v>
      </c>
      <c r="BL93" s="18" t="s">
        <v>142</v>
      </c>
      <c r="BM93" s="190" t="s">
        <v>203</v>
      </c>
    </row>
    <row r="94" spans="1:65" s="2" customFormat="1" ht="29.25">
      <c r="A94" s="35"/>
      <c r="B94" s="36"/>
      <c r="C94" s="37"/>
      <c r="D94" s="197" t="s">
        <v>146</v>
      </c>
      <c r="E94" s="37"/>
      <c r="F94" s="198" t="s">
        <v>702</v>
      </c>
      <c r="G94" s="37"/>
      <c r="H94" s="37"/>
      <c r="I94" s="194"/>
      <c r="J94" s="37"/>
      <c r="K94" s="37"/>
      <c r="L94" s="40"/>
      <c r="M94" s="195"/>
      <c r="N94" s="196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146</v>
      </c>
      <c r="AU94" s="18" t="s">
        <v>78</v>
      </c>
    </row>
    <row r="95" spans="1:65" s="2" customFormat="1" ht="24.2" customHeight="1">
      <c r="A95" s="35"/>
      <c r="B95" s="36"/>
      <c r="C95" s="179" t="s">
        <v>142</v>
      </c>
      <c r="D95" s="179" t="s">
        <v>137</v>
      </c>
      <c r="E95" s="180" t="s">
        <v>703</v>
      </c>
      <c r="F95" s="181" t="s">
        <v>704</v>
      </c>
      <c r="G95" s="182" t="s">
        <v>698</v>
      </c>
      <c r="H95" s="183">
        <v>1</v>
      </c>
      <c r="I95" s="184"/>
      <c r="J95" s="185">
        <f>ROUND(I95*H95,2)</f>
        <v>0</v>
      </c>
      <c r="K95" s="181" t="s">
        <v>694</v>
      </c>
      <c r="L95" s="40"/>
      <c r="M95" s="186" t="s">
        <v>19</v>
      </c>
      <c r="N95" s="187" t="s">
        <v>42</v>
      </c>
      <c r="O95" s="65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142</v>
      </c>
      <c r="AT95" s="190" t="s">
        <v>137</v>
      </c>
      <c r="AU95" s="190" t="s">
        <v>78</v>
      </c>
      <c r="AY95" s="18" t="s">
        <v>135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78</v>
      </c>
      <c r="BK95" s="191">
        <f>ROUND(I95*H95,2)</f>
        <v>0</v>
      </c>
      <c r="BL95" s="18" t="s">
        <v>142</v>
      </c>
      <c r="BM95" s="190" t="s">
        <v>213</v>
      </c>
    </row>
    <row r="96" spans="1:65" s="2" customFormat="1" ht="29.25">
      <c r="A96" s="35"/>
      <c r="B96" s="36"/>
      <c r="C96" s="37"/>
      <c r="D96" s="197" t="s">
        <v>146</v>
      </c>
      <c r="E96" s="37"/>
      <c r="F96" s="198" t="s">
        <v>702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146</v>
      </c>
      <c r="AU96" s="18" t="s">
        <v>78</v>
      </c>
    </row>
    <row r="97" spans="1:65" s="12" customFormat="1" ht="25.9" customHeight="1">
      <c r="B97" s="163"/>
      <c r="C97" s="164"/>
      <c r="D97" s="165" t="s">
        <v>70</v>
      </c>
      <c r="E97" s="166" t="s">
        <v>78</v>
      </c>
      <c r="F97" s="166" t="s">
        <v>136</v>
      </c>
      <c r="G97" s="164"/>
      <c r="H97" s="164"/>
      <c r="I97" s="167"/>
      <c r="J97" s="168">
        <f>BK97</f>
        <v>0</v>
      </c>
      <c r="K97" s="164"/>
      <c r="L97" s="169"/>
      <c r="M97" s="170"/>
      <c r="N97" s="171"/>
      <c r="O97" s="171"/>
      <c r="P97" s="172">
        <f>SUM(P98:P105)</f>
        <v>0</v>
      </c>
      <c r="Q97" s="171"/>
      <c r="R97" s="172">
        <f>SUM(R98:R105)</f>
        <v>0</v>
      </c>
      <c r="S97" s="171"/>
      <c r="T97" s="173">
        <f>SUM(T98:T105)</f>
        <v>0</v>
      </c>
      <c r="AR97" s="174" t="s">
        <v>78</v>
      </c>
      <c r="AT97" s="175" t="s">
        <v>70</v>
      </c>
      <c r="AU97" s="175" t="s">
        <v>71</v>
      </c>
      <c r="AY97" s="174" t="s">
        <v>135</v>
      </c>
      <c r="BK97" s="176">
        <f>SUM(BK98:BK105)</f>
        <v>0</v>
      </c>
    </row>
    <row r="98" spans="1:65" s="2" customFormat="1" ht="37.9" customHeight="1">
      <c r="A98" s="35"/>
      <c r="B98" s="36"/>
      <c r="C98" s="179" t="s">
        <v>167</v>
      </c>
      <c r="D98" s="179" t="s">
        <v>137</v>
      </c>
      <c r="E98" s="180" t="s">
        <v>705</v>
      </c>
      <c r="F98" s="181" t="s">
        <v>706</v>
      </c>
      <c r="G98" s="182" t="s">
        <v>707</v>
      </c>
      <c r="H98" s="183">
        <v>52.4</v>
      </c>
      <c r="I98" s="184"/>
      <c r="J98" s="185">
        <f>ROUND(I98*H98,2)</f>
        <v>0</v>
      </c>
      <c r="K98" s="181" t="s">
        <v>694</v>
      </c>
      <c r="L98" s="40"/>
      <c r="M98" s="186" t="s">
        <v>19</v>
      </c>
      <c r="N98" s="187" t="s">
        <v>42</v>
      </c>
      <c r="O98" s="65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142</v>
      </c>
      <c r="AT98" s="190" t="s">
        <v>137</v>
      </c>
      <c r="AU98" s="190" t="s">
        <v>78</v>
      </c>
      <c r="AY98" s="18" t="s">
        <v>135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78</v>
      </c>
      <c r="BK98" s="191">
        <f>ROUND(I98*H98,2)</f>
        <v>0</v>
      </c>
      <c r="BL98" s="18" t="s">
        <v>142</v>
      </c>
      <c r="BM98" s="190" t="s">
        <v>223</v>
      </c>
    </row>
    <row r="99" spans="1:65" s="2" customFormat="1" ht="224.25">
      <c r="A99" s="35"/>
      <c r="B99" s="36"/>
      <c r="C99" s="37"/>
      <c r="D99" s="197" t="s">
        <v>146</v>
      </c>
      <c r="E99" s="37"/>
      <c r="F99" s="198" t="s">
        <v>708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146</v>
      </c>
      <c r="AU99" s="18" t="s">
        <v>78</v>
      </c>
    </row>
    <row r="100" spans="1:65" s="2" customFormat="1" ht="24.2" customHeight="1">
      <c r="A100" s="35"/>
      <c r="B100" s="36"/>
      <c r="C100" s="179" t="s">
        <v>172</v>
      </c>
      <c r="D100" s="179" t="s">
        <v>137</v>
      </c>
      <c r="E100" s="180" t="s">
        <v>709</v>
      </c>
      <c r="F100" s="181" t="s">
        <v>710</v>
      </c>
      <c r="G100" s="182" t="s">
        <v>707</v>
      </c>
      <c r="H100" s="183">
        <v>52.4</v>
      </c>
      <c r="I100" s="184"/>
      <c r="J100" s="185">
        <f>ROUND(I100*H100,2)</f>
        <v>0</v>
      </c>
      <c r="K100" s="181" t="s">
        <v>694</v>
      </c>
      <c r="L100" s="40"/>
      <c r="M100" s="186" t="s">
        <v>19</v>
      </c>
      <c r="N100" s="187" t="s">
        <v>42</v>
      </c>
      <c r="O100" s="65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142</v>
      </c>
      <c r="AT100" s="190" t="s">
        <v>137</v>
      </c>
      <c r="AU100" s="190" t="s">
        <v>78</v>
      </c>
      <c r="AY100" s="18" t="s">
        <v>135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8" t="s">
        <v>78</v>
      </c>
      <c r="BK100" s="191">
        <f>ROUND(I100*H100,2)</f>
        <v>0</v>
      </c>
      <c r="BL100" s="18" t="s">
        <v>142</v>
      </c>
      <c r="BM100" s="190" t="s">
        <v>234</v>
      </c>
    </row>
    <row r="101" spans="1:65" s="2" customFormat="1" ht="136.5">
      <c r="A101" s="35"/>
      <c r="B101" s="36"/>
      <c r="C101" s="37"/>
      <c r="D101" s="197" t="s">
        <v>146</v>
      </c>
      <c r="E101" s="37"/>
      <c r="F101" s="198" t="s">
        <v>711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146</v>
      </c>
      <c r="AU101" s="18" t="s">
        <v>78</v>
      </c>
    </row>
    <row r="102" spans="1:65" s="2" customFormat="1" ht="101.25" customHeight="1">
      <c r="A102" s="35"/>
      <c r="B102" s="36"/>
      <c r="C102" s="179" t="s">
        <v>177</v>
      </c>
      <c r="D102" s="179" t="s">
        <v>137</v>
      </c>
      <c r="E102" s="180" t="s">
        <v>712</v>
      </c>
      <c r="F102" s="181" t="s">
        <v>713</v>
      </c>
      <c r="G102" s="182" t="s">
        <v>707</v>
      </c>
      <c r="H102" s="183">
        <v>33.64</v>
      </c>
      <c r="I102" s="184"/>
      <c r="J102" s="185">
        <f>ROUND(I102*H102,2)</f>
        <v>0</v>
      </c>
      <c r="K102" s="181" t="s">
        <v>694</v>
      </c>
      <c r="L102" s="40"/>
      <c r="M102" s="186" t="s">
        <v>19</v>
      </c>
      <c r="N102" s="187" t="s">
        <v>42</v>
      </c>
      <c r="O102" s="65"/>
      <c r="P102" s="188">
        <f>O102*H102</f>
        <v>0</v>
      </c>
      <c r="Q102" s="188">
        <v>0</v>
      </c>
      <c r="R102" s="188">
        <f>Q102*H102</f>
        <v>0</v>
      </c>
      <c r="S102" s="188">
        <v>0</v>
      </c>
      <c r="T102" s="189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0" t="s">
        <v>142</v>
      </c>
      <c r="AT102" s="190" t="s">
        <v>137</v>
      </c>
      <c r="AU102" s="190" t="s">
        <v>78</v>
      </c>
      <c r="AY102" s="18" t="s">
        <v>135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8" t="s">
        <v>78</v>
      </c>
      <c r="BK102" s="191">
        <f>ROUND(I102*H102,2)</f>
        <v>0</v>
      </c>
      <c r="BL102" s="18" t="s">
        <v>142</v>
      </c>
      <c r="BM102" s="190" t="s">
        <v>244</v>
      </c>
    </row>
    <row r="103" spans="1:65" s="2" customFormat="1" ht="165.75">
      <c r="A103" s="35"/>
      <c r="B103" s="36"/>
      <c r="C103" s="37"/>
      <c r="D103" s="197" t="s">
        <v>146</v>
      </c>
      <c r="E103" s="37"/>
      <c r="F103" s="198" t="s">
        <v>714</v>
      </c>
      <c r="G103" s="37"/>
      <c r="H103" s="37"/>
      <c r="I103" s="194"/>
      <c r="J103" s="37"/>
      <c r="K103" s="37"/>
      <c r="L103" s="40"/>
      <c r="M103" s="195"/>
      <c r="N103" s="196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146</v>
      </c>
      <c r="AU103" s="18" t="s">
        <v>78</v>
      </c>
    </row>
    <row r="104" spans="1:65" s="2" customFormat="1" ht="37.9" customHeight="1">
      <c r="A104" s="35"/>
      <c r="B104" s="36"/>
      <c r="C104" s="179" t="s">
        <v>184</v>
      </c>
      <c r="D104" s="179" t="s">
        <v>137</v>
      </c>
      <c r="E104" s="180" t="s">
        <v>715</v>
      </c>
      <c r="F104" s="181" t="s">
        <v>716</v>
      </c>
      <c r="G104" s="182" t="s">
        <v>717</v>
      </c>
      <c r="H104" s="183">
        <v>27.3</v>
      </c>
      <c r="I104" s="184"/>
      <c r="J104" s="185">
        <f>ROUND(I104*H104,2)</f>
        <v>0</v>
      </c>
      <c r="K104" s="181" t="s">
        <v>694</v>
      </c>
      <c r="L104" s="40"/>
      <c r="M104" s="186" t="s">
        <v>19</v>
      </c>
      <c r="N104" s="187" t="s">
        <v>42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142</v>
      </c>
      <c r="AT104" s="190" t="s">
        <v>137</v>
      </c>
      <c r="AU104" s="190" t="s">
        <v>78</v>
      </c>
      <c r="AY104" s="18" t="s">
        <v>135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78</v>
      </c>
      <c r="BK104" s="191">
        <f>ROUND(I104*H104,2)</f>
        <v>0</v>
      </c>
      <c r="BL104" s="18" t="s">
        <v>142</v>
      </c>
      <c r="BM104" s="190" t="s">
        <v>259</v>
      </c>
    </row>
    <row r="105" spans="1:65" s="2" customFormat="1" ht="29.25">
      <c r="A105" s="35"/>
      <c r="B105" s="36"/>
      <c r="C105" s="37"/>
      <c r="D105" s="197" t="s">
        <v>146</v>
      </c>
      <c r="E105" s="37"/>
      <c r="F105" s="198" t="s">
        <v>718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146</v>
      </c>
      <c r="AU105" s="18" t="s">
        <v>78</v>
      </c>
    </row>
    <row r="106" spans="1:65" s="12" customFormat="1" ht="25.9" customHeight="1">
      <c r="B106" s="163"/>
      <c r="C106" s="164"/>
      <c r="D106" s="165" t="s">
        <v>70</v>
      </c>
      <c r="E106" s="166" t="s">
        <v>80</v>
      </c>
      <c r="F106" s="166" t="s">
        <v>719</v>
      </c>
      <c r="G106" s="164"/>
      <c r="H106" s="164"/>
      <c r="I106" s="167"/>
      <c r="J106" s="168">
        <f>BK106</f>
        <v>0</v>
      </c>
      <c r="K106" s="164"/>
      <c r="L106" s="169"/>
      <c r="M106" s="170"/>
      <c r="N106" s="171"/>
      <c r="O106" s="171"/>
      <c r="P106" s="172">
        <f>SUM(P107:P108)</f>
        <v>0</v>
      </c>
      <c r="Q106" s="171"/>
      <c r="R106" s="172">
        <f>SUM(R107:R108)</f>
        <v>0</v>
      </c>
      <c r="S106" s="171"/>
      <c r="T106" s="173">
        <f>SUM(T107:T108)</f>
        <v>0</v>
      </c>
      <c r="AR106" s="174" t="s">
        <v>78</v>
      </c>
      <c r="AT106" s="175" t="s">
        <v>70</v>
      </c>
      <c r="AU106" s="175" t="s">
        <v>71</v>
      </c>
      <c r="AY106" s="174" t="s">
        <v>135</v>
      </c>
      <c r="BK106" s="176">
        <f>SUM(BK107:BK108)</f>
        <v>0</v>
      </c>
    </row>
    <row r="107" spans="1:65" s="2" customFormat="1" ht="62.65" customHeight="1">
      <c r="A107" s="35"/>
      <c r="B107" s="36"/>
      <c r="C107" s="179" t="s">
        <v>197</v>
      </c>
      <c r="D107" s="179" t="s">
        <v>137</v>
      </c>
      <c r="E107" s="180" t="s">
        <v>720</v>
      </c>
      <c r="F107" s="181" t="s">
        <v>721</v>
      </c>
      <c r="G107" s="182" t="s">
        <v>707</v>
      </c>
      <c r="H107" s="183">
        <v>3.12</v>
      </c>
      <c r="I107" s="184"/>
      <c r="J107" s="185">
        <f>ROUND(I107*H107,2)</f>
        <v>0</v>
      </c>
      <c r="K107" s="181" t="s">
        <v>694</v>
      </c>
      <c r="L107" s="40"/>
      <c r="M107" s="186" t="s">
        <v>19</v>
      </c>
      <c r="N107" s="187" t="s">
        <v>42</v>
      </c>
      <c r="O107" s="65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142</v>
      </c>
      <c r="AT107" s="190" t="s">
        <v>137</v>
      </c>
      <c r="AU107" s="190" t="s">
        <v>78</v>
      </c>
      <c r="AY107" s="18" t="s">
        <v>135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8" t="s">
        <v>78</v>
      </c>
      <c r="BK107" s="191">
        <f>ROUND(I107*H107,2)</f>
        <v>0</v>
      </c>
      <c r="BL107" s="18" t="s">
        <v>142</v>
      </c>
      <c r="BM107" s="190" t="s">
        <v>269</v>
      </c>
    </row>
    <row r="108" spans="1:65" s="2" customFormat="1" ht="273">
      <c r="A108" s="35"/>
      <c r="B108" s="36"/>
      <c r="C108" s="37"/>
      <c r="D108" s="197" t="s">
        <v>146</v>
      </c>
      <c r="E108" s="37"/>
      <c r="F108" s="198" t="s">
        <v>722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146</v>
      </c>
      <c r="AU108" s="18" t="s">
        <v>78</v>
      </c>
    </row>
    <row r="109" spans="1:65" s="12" customFormat="1" ht="25.9" customHeight="1">
      <c r="B109" s="163"/>
      <c r="C109" s="164"/>
      <c r="D109" s="165" t="s">
        <v>70</v>
      </c>
      <c r="E109" s="166" t="s">
        <v>158</v>
      </c>
      <c r="F109" s="166" t="s">
        <v>723</v>
      </c>
      <c r="G109" s="164"/>
      <c r="H109" s="164"/>
      <c r="I109" s="167"/>
      <c r="J109" s="168">
        <f>BK109</f>
        <v>0</v>
      </c>
      <c r="K109" s="164"/>
      <c r="L109" s="169"/>
      <c r="M109" s="170"/>
      <c r="N109" s="171"/>
      <c r="O109" s="171"/>
      <c r="P109" s="172">
        <f>SUM(P110:P113)</f>
        <v>0</v>
      </c>
      <c r="Q109" s="171"/>
      <c r="R109" s="172">
        <f>SUM(R110:R113)</f>
        <v>0</v>
      </c>
      <c r="S109" s="171"/>
      <c r="T109" s="173">
        <f>SUM(T110:T113)</f>
        <v>0</v>
      </c>
      <c r="AR109" s="174" t="s">
        <v>78</v>
      </c>
      <c r="AT109" s="175" t="s">
        <v>70</v>
      </c>
      <c r="AU109" s="175" t="s">
        <v>71</v>
      </c>
      <c r="AY109" s="174" t="s">
        <v>135</v>
      </c>
      <c r="BK109" s="176">
        <f>SUM(BK110:BK113)</f>
        <v>0</v>
      </c>
    </row>
    <row r="110" spans="1:65" s="2" customFormat="1" ht="49.15" customHeight="1">
      <c r="A110" s="35"/>
      <c r="B110" s="36"/>
      <c r="C110" s="179" t="s">
        <v>203</v>
      </c>
      <c r="D110" s="179" t="s">
        <v>137</v>
      </c>
      <c r="E110" s="180" t="s">
        <v>724</v>
      </c>
      <c r="F110" s="181" t="s">
        <v>725</v>
      </c>
      <c r="G110" s="182" t="s">
        <v>707</v>
      </c>
      <c r="H110" s="183">
        <v>4.3499999999999996</v>
      </c>
      <c r="I110" s="184"/>
      <c r="J110" s="185">
        <f>ROUND(I110*H110,2)</f>
        <v>0</v>
      </c>
      <c r="K110" s="181" t="s">
        <v>694</v>
      </c>
      <c r="L110" s="40"/>
      <c r="M110" s="186" t="s">
        <v>19</v>
      </c>
      <c r="N110" s="187" t="s">
        <v>42</v>
      </c>
      <c r="O110" s="65"/>
      <c r="P110" s="188">
        <f>O110*H110</f>
        <v>0</v>
      </c>
      <c r="Q110" s="188">
        <v>0</v>
      </c>
      <c r="R110" s="188">
        <f>Q110*H110</f>
        <v>0</v>
      </c>
      <c r="S110" s="188">
        <v>0</v>
      </c>
      <c r="T110" s="18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0" t="s">
        <v>142</v>
      </c>
      <c r="AT110" s="190" t="s">
        <v>137</v>
      </c>
      <c r="AU110" s="190" t="s">
        <v>78</v>
      </c>
      <c r="AY110" s="18" t="s">
        <v>135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8" t="s">
        <v>78</v>
      </c>
      <c r="BK110" s="191">
        <f>ROUND(I110*H110,2)</f>
        <v>0</v>
      </c>
      <c r="BL110" s="18" t="s">
        <v>142</v>
      </c>
      <c r="BM110" s="190" t="s">
        <v>280</v>
      </c>
    </row>
    <row r="111" spans="1:65" s="2" customFormat="1" ht="273">
      <c r="A111" s="35"/>
      <c r="B111" s="36"/>
      <c r="C111" s="37"/>
      <c r="D111" s="197" t="s">
        <v>146</v>
      </c>
      <c r="E111" s="37"/>
      <c r="F111" s="198" t="s">
        <v>726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146</v>
      </c>
      <c r="AU111" s="18" t="s">
        <v>78</v>
      </c>
    </row>
    <row r="112" spans="1:65" s="2" customFormat="1" ht="44.25" customHeight="1">
      <c r="A112" s="35"/>
      <c r="B112" s="36"/>
      <c r="C112" s="179" t="s">
        <v>208</v>
      </c>
      <c r="D112" s="179" t="s">
        <v>137</v>
      </c>
      <c r="E112" s="180" t="s">
        <v>727</v>
      </c>
      <c r="F112" s="181" t="s">
        <v>728</v>
      </c>
      <c r="G112" s="182" t="s">
        <v>693</v>
      </c>
      <c r="H112" s="183">
        <v>1.1000000000000001</v>
      </c>
      <c r="I112" s="184"/>
      <c r="J112" s="185">
        <f>ROUND(I112*H112,2)</f>
        <v>0</v>
      </c>
      <c r="K112" s="181" t="s">
        <v>694</v>
      </c>
      <c r="L112" s="40"/>
      <c r="M112" s="186" t="s">
        <v>19</v>
      </c>
      <c r="N112" s="187" t="s">
        <v>42</v>
      </c>
      <c r="O112" s="65"/>
      <c r="P112" s="188">
        <f>O112*H112</f>
        <v>0</v>
      </c>
      <c r="Q112" s="188">
        <v>0</v>
      </c>
      <c r="R112" s="188">
        <f>Q112*H112</f>
        <v>0</v>
      </c>
      <c r="S112" s="188">
        <v>0</v>
      </c>
      <c r="T112" s="189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0" t="s">
        <v>142</v>
      </c>
      <c r="AT112" s="190" t="s">
        <v>137</v>
      </c>
      <c r="AU112" s="190" t="s">
        <v>78</v>
      </c>
      <c r="AY112" s="18" t="s">
        <v>135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8" t="s">
        <v>78</v>
      </c>
      <c r="BK112" s="191">
        <f>ROUND(I112*H112,2)</f>
        <v>0</v>
      </c>
      <c r="BL112" s="18" t="s">
        <v>142</v>
      </c>
      <c r="BM112" s="190" t="s">
        <v>291</v>
      </c>
    </row>
    <row r="113" spans="1:65" s="2" customFormat="1" ht="195">
      <c r="A113" s="35"/>
      <c r="B113" s="36"/>
      <c r="C113" s="37"/>
      <c r="D113" s="197" t="s">
        <v>146</v>
      </c>
      <c r="E113" s="37"/>
      <c r="F113" s="198" t="s">
        <v>729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146</v>
      </c>
      <c r="AU113" s="18" t="s">
        <v>78</v>
      </c>
    </row>
    <row r="114" spans="1:65" s="12" customFormat="1" ht="25.9" customHeight="1">
      <c r="B114" s="163"/>
      <c r="C114" s="164"/>
      <c r="D114" s="165" t="s">
        <v>70</v>
      </c>
      <c r="E114" s="166" t="s">
        <v>142</v>
      </c>
      <c r="F114" s="166" t="s">
        <v>378</v>
      </c>
      <c r="G114" s="164"/>
      <c r="H114" s="164"/>
      <c r="I114" s="167"/>
      <c r="J114" s="168">
        <f>BK114</f>
        <v>0</v>
      </c>
      <c r="K114" s="164"/>
      <c r="L114" s="169"/>
      <c r="M114" s="170"/>
      <c r="N114" s="171"/>
      <c r="O114" s="171"/>
      <c r="P114" s="172">
        <f>SUM(P115:P116)</f>
        <v>0</v>
      </c>
      <c r="Q114" s="171"/>
      <c r="R114" s="172">
        <f>SUM(R115:R116)</f>
        <v>0</v>
      </c>
      <c r="S114" s="171"/>
      <c r="T114" s="173">
        <f>SUM(T115:T116)</f>
        <v>0</v>
      </c>
      <c r="AR114" s="174" t="s">
        <v>78</v>
      </c>
      <c r="AT114" s="175" t="s">
        <v>70</v>
      </c>
      <c r="AU114" s="175" t="s">
        <v>71</v>
      </c>
      <c r="AY114" s="174" t="s">
        <v>135</v>
      </c>
      <c r="BK114" s="176">
        <f>SUM(BK115:BK116)</f>
        <v>0</v>
      </c>
    </row>
    <row r="115" spans="1:65" s="2" customFormat="1" ht="66.75" customHeight="1">
      <c r="A115" s="35"/>
      <c r="B115" s="36"/>
      <c r="C115" s="179" t="s">
        <v>213</v>
      </c>
      <c r="D115" s="179" t="s">
        <v>137</v>
      </c>
      <c r="E115" s="180" t="s">
        <v>730</v>
      </c>
      <c r="F115" s="181" t="s">
        <v>731</v>
      </c>
      <c r="G115" s="182" t="s">
        <v>707</v>
      </c>
      <c r="H115" s="183">
        <v>1.17</v>
      </c>
      <c r="I115" s="184"/>
      <c r="J115" s="185">
        <f>ROUND(I115*H115,2)</f>
        <v>0</v>
      </c>
      <c r="K115" s="181" t="s">
        <v>694</v>
      </c>
      <c r="L115" s="40"/>
      <c r="M115" s="186" t="s">
        <v>19</v>
      </c>
      <c r="N115" s="187" t="s">
        <v>42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142</v>
      </c>
      <c r="AT115" s="190" t="s">
        <v>137</v>
      </c>
      <c r="AU115" s="190" t="s">
        <v>78</v>
      </c>
      <c r="AY115" s="18" t="s">
        <v>135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78</v>
      </c>
      <c r="BK115" s="191">
        <f>ROUND(I115*H115,2)</f>
        <v>0</v>
      </c>
      <c r="BL115" s="18" t="s">
        <v>142</v>
      </c>
      <c r="BM115" s="190" t="s">
        <v>302</v>
      </c>
    </row>
    <row r="116" spans="1:65" s="2" customFormat="1" ht="273">
      <c r="A116" s="35"/>
      <c r="B116" s="36"/>
      <c r="C116" s="37"/>
      <c r="D116" s="197" t="s">
        <v>146</v>
      </c>
      <c r="E116" s="37"/>
      <c r="F116" s="198" t="s">
        <v>726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146</v>
      </c>
      <c r="AU116" s="18" t="s">
        <v>78</v>
      </c>
    </row>
    <row r="117" spans="1:65" s="12" customFormat="1" ht="25.9" customHeight="1">
      <c r="B117" s="163"/>
      <c r="C117" s="164"/>
      <c r="D117" s="165" t="s">
        <v>70</v>
      </c>
      <c r="E117" s="166" t="s">
        <v>167</v>
      </c>
      <c r="F117" s="166" t="s">
        <v>732</v>
      </c>
      <c r="G117" s="164"/>
      <c r="H117" s="164"/>
      <c r="I117" s="167"/>
      <c r="J117" s="168">
        <f>BK117</f>
        <v>0</v>
      </c>
      <c r="K117" s="164"/>
      <c r="L117" s="169"/>
      <c r="M117" s="170"/>
      <c r="N117" s="171"/>
      <c r="O117" s="171"/>
      <c r="P117" s="172">
        <f>SUM(P118:P119)</f>
        <v>0</v>
      </c>
      <c r="Q117" s="171"/>
      <c r="R117" s="172">
        <f>SUM(R118:R119)</f>
        <v>0</v>
      </c>
      <c r="S117" s="171"/>
      <c r="T117" s="173">
        <f>SUM(T118:T119)</f>
        <v>0</v>
      </c>
      <c r="AR117" s="174" t="s">
        <v>78</v>
      </c>
      <c r="AT117" s="175" t="s">
        <v>70</v>
      </c>
      <c r="AU117" s="175" t="s">
        <v>71</v>
      </c>
      <c r="AY117" s="174" t="s">
        <v>135</v>
      </c>
      <c r="BK117" s="176">
        <f>SUM(BK118:BK119)</f>
        <v>0</v>
      </c>
    </row>
    <row r="118" spans="1:65" s="2" customFormat="1" ht="37.9" customHeight="1">
      <c r="A118" s="35"/>
      <c r="B118" s="36"/>
      <c r="C118" s="179" t="s">
        <v>218</v>
      </c>
      <c r="D118" s="179" t="s">
        <v>137</v>
      </c>
      <c r="E118" s="180" t="s">
        <v>733</v>
      </c>
      <c r="F118" s="181" t="s">
        <v>734</v>
      </c>
      <c r="G118" s="182" t="s">
        <v>717</v>
      </c>
      <c r="H118" s="183">
        <v>2.25</v>
      </c>
      <c r="I118" s="184"/>
      <c r="J118" s="185">
        <f>ROUND(I118*H118,2)</f>
        <v>0</v>
      </c>
      <c r="K118" s="181" t="s">
        <v>694</v>
      </c>
      <c r="L118" s="40"/>
      <c r="M118" s="186" t="s">
        <v>19</v>
      </c>
      <c r="N118" s="187" t="s">
        <v>42</v>
      </c>
      <c r="O118" s="65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142</v>
      </c>
      <c r="AT118" s="190" t="s">
        <v>137</v>
      </c>
      <c r="AU118" s="190" t="s">
        <v>78</v>
      </c>
      <c r="AY118" s="18" t="s">
        <v>135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8" t="s">
        <v>78</v>
      </c>
      <c r="BK118" s="191">
        <f>ROUND(I118*H118,2)</f>
        <v>0</v>
      </c>
      <c r="BL118" s="18" t="s">
        <v>142</v>
      </c>
      <c r="BM118" s="190" t="s">
        <v>314</v>
      </c>
    </row>
    <row r="119" spans="1:65" s="2" customFormat="1" ht="117">
      <c r="A119" s="35"/>
      <c r="B119" s="36"/>
      <c r="C119" s="37"/>
      <c r="D119" s="197" t="s">
        <v>146</v>
      </c>
      <c r="E119" s="37"/>
      <c r="F119" s="198" t="s">
        <v>735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146</v>
      </c>
      <c r="AU119" s="18" t="s">
        <v>78</v>
      </c>
    </row>
    <row r="120" spans="1:65" s="12" customFormat="1" ht="25.9" customHeight="1">
      <c r="B120" s="163"/>
      <c r="C120" s="164"/>
      <c r="D120" s="165" t="s">
        <v>70</v>
      </c>
      <c r="E120" s="166" t="s">
        <v>177</v>
      </c>
      <c r="F120" s="166" t="s">
        <v>736</v>
      </c>
      <c r="G120" s="164"/>
      <c r="H120" s="164"/>
      <c r="I120" s="167"/>
      <c r="J120" s="168">
        <f>BK120</f>
        <v>0</v>
      </c>
      <c r="K120" s="164"/>
      <c r="L120" s="169"/>
      <c r="M120" s="170"/>
      <c r="N120" s="171"/>
      <c r="O120" s="171"/>
      <c r="P120" s="172">
        <f>SUM(P121:P126)</f>
        <v>0</v>
      </c>
      <c r="Q120" s="171"/>
      <c r="R120" s="172">
        <f>SUM(R121:R126)</f>
        <v>0</v>
      </c>
      <c r="S120" s="171"/>
      <c r="T120" s="173">
        <f>SUM(T121:T126)</f>
        <v>0</v>
      </c>
      <c r="AR120" s="174" t="s">
        <v>78</v>
      </c>
      <c r="AT120" s="175" t="s">
        <v>70</v>
      </c>
      <c r="AU120" s="175" t="s">
        <v>71</v>
      </c>
      <c r="AY120" s="174" t="s">
        <v>135</v>
      </c>
      <c r="BK120" s="176">
        <f>SUM(BK121:BK126)</f>
        <v>0</v>
      </c>
    </row>
    <row r="121" spans="1:65" s="2" customFormat="1" ht="44.25" customHeight="1">
      <c r="A121" s="35"/>
      <c r="B121" s="36"/>
      <c r="C121" s="179" t="s">
        <v>223</v>
      </c>
      <c r="D121" s="179" t="s">
        <v>137</v>
      </c>
      <c r="E121" s="180" t="s">
        <v>737</v>
      </c>
      <c r="F121" s="181" t="s">
        <v>738</v>
      </c>
      <c r="G121" s="182" t="s">
        <v>717</v>
      </c>
      <c r="H121" s="183">
        <v>33.4</v>
      </c>
      <c r="I121" s="184"/>
      <c r="J121" s="185">
        <f>ROUND(I121*H121,2)</f>
        <v>0</v>
      </c>
      <c r="K121" s="181" t="s">
        <v>694</v>
      </c>
      <c r="L121" s="40"/>
      <c r="M121" s="186" t="s">
        <v>19</v>
      </c>
      <c r="N121" s="187" t="s">
        <v>42</v>
      </c>
      <c r="O121" s="65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0" t="s">
        <v>142</v>
      </c>
      <c r="AT121" s="190" t="s">
        <v>137</v>
      </c>
      <c r="AU121" s="190" t="s">
        <v>78</v>
      </c>
      <c r="AY121" s="18" t="s">
        <v>135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78</v>
      </c>
      <c r="BK121" s="191">
        <f>ROUND(I121*H121,2)</f>
        <v>0</v>
      </c>
      <c r="BL121" s="18" t="s">
        <v>142</v>
      </c>
      <c r="BM121" s="190" t="s">
        <v>325</v>
      </c>
    </row>
    <row r="122" spans="1:65" s="2" customFormat="1" ht="146.25">
      <c r="A122" s="35"/>
      <c r="B122" s="36"/>
      <c r="C122" s="37"/>
      <c r="D122" s="197" t="s">
        <v>146</v>
      </c>
      <c r="E122" s="37"/>
      <c r="F122" s="198" t="s">
        <v>739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146</v>
      </c>
      <c r="AU122" s="18" t="s">
        <v>78</v>
      </c>
    </row>
    <row r="123" spans="1:65" s="2" customFormat="1" ht="44.25" customHeight="1">
      <c r="A123" s="35"/>
      <c r="B123" s="36"/>
      <c r="C123" s="179" t="s">
        <v>8</v>
      </c>
      <c r="D123" s="179" t="s">
        <v>137</v>
      </c>
      <c r="E123" s="180" t="s">
        <v>740</v>
      </c>
      <c r="F123" s="181" t="s">
        <v>741</v>
      </c>
      <c r="G123" s="182" t="s">
        <v>717</v>
      </c>
      <c r="H123" s="183">
        <v>20.399999999999999</v>
      </c>
      <c r="I123" s="184"/>
      <c r="J123" s="185">
        <f>ROUND(I123*H123,2)</f>
        <v>0</v>
      </c>
      <c r="K123" s="181" t="s">
        <v>694</v>
      </c>
      <c r="L123" s="40"/>
      <c r="M123" s="186" t="s">
        <v>19</v>
      </c>
      <c r="N123" s="187" t="s">
        <v>42</v>
      </c>
      <c r="O123" s="65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142</v>
      </c>
      <c r="AT123" s="190" t="s">
        <v>137</v>
      </c>
      <c r="AU123" s="190" t="s">
        <v>78</v>
      </c>
      <c r="AY123" s="18" t="s">
        <v>135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78</v>
      </c>
      <c r="BK123" s="191">
        <f>ROUND(I123*H123,2)</f>
        <v>0</v>
      </c>
      <c r="BL123" s="18" t="s">
        <v>142</v>
      </c>
      <c r="BM123" s="190" t="s">
        <v>337</v>
      </c>
    </row>
    <row r="124" spans="1:65" s="2" customFormat="1" ht="146.25">
      <c r="A124" s="35"/>
      <c r="B124" s="36"/>
      <c r="C124" s="37"/>
      <c r="D124" s="197" t="s">
        <v>146</v>
      </c>
      <c r="E124" s="37"/>
      <c r="F124" s="198" t="s">
        <v>739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146</v>
      </c>
      <c r="AU124" s="18" t="s">
        <v>78</v>
      </c>
    </row>
    <row r="125" spans="1:65" s="2" customFormat="1" ht="37.9" customHeight="1">
      <c r="A125" s="35"/>
      <c r="B125" s="36"/>
      <c r="C125" s="179" t="s">
        <v>234</v>
      </c>
      <c r="D125" s="179" t="s">
        <v>137</v>
      </c>
      <c r="E125" s="180" t="s">
        <v>742</v>
      </c>
      <c r="F125" s="181" t="s">
        <v>743</v>
      </c>
      <c r="G125" s="182" t="s">
        <v>717</v>
      </c>
      <c r="H125" s="183">
        <v>33.4</v>
      </c>
      <c r="I125" s="184"/>
      <c r="J125" s="185">
        <f>ROUND(I125*H125,2)</f>
        <v>0</v>
      </c>
      <c r="K125" s="181" t="s">
        <v>694</v>
      </c>
      <c r="L125" s="40"/>
      <c r="M125" s="186" t="s">
        <v>19</v>
      </c>
      <c r="N125" s="187" t="s">
        <v>42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142</v>
      </c>
      <c r="AT125" s="190" t="s">
        <v>137</v>
      </c>
      <c r="AU125" s="190" t="s">
        <v>78</v>
      </c>
      <c r="AY125" s="18" t="s">
        <v>135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78</v>
      </c>
      <c r="BK125" s="191">
        <f>ROUND(I125*H125,2)</f>
        <v>0</v>
      </c>
      <c r="BL125" s="18" t="s">
        <v>142</v>
      </c>
      <c r="BM125" s="190" t="s">
        <v>352</v>
      </c>
    </row>
    <row r="126" spans="1:65" s="2" customFormat="1" ht="58.5">
      <c r="A126" s="35"/>
      <c r="B126" s="36"/>
      <c r="C126" s="37"/>
      <c r="D126" s="197" t="s">
        <v>146</v>
      </c>
      <c r="E126" s="37"/>
      <c r="F126" s="198" t="s">
        <v>744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146</v>
      </c>
      <c r="AU126" s="18" t="s">
        <v>78</v>
      </c>
    </row>
    <row r="127" spans="1:65" s="12" customFormat="1" ht="25.9" customHeight="1">
      <c r="B127" s="163"/>
      <c r="C127" s="164"/>
      <c r="D127" s="165" t="s">
        <v>70</v>
      </c>
      <c r="E127" s="166" t="s">
        <v>197</v>
      </c>
      <c r="F127" s="166" t="s">
        <v>745</v>
      </c>
      <c r="G127" s="164"/>
      <c r="H127" s="164"/>
      <c r="I127" s="167"/>
      <c r="J127" s="168">
        <f>BK127</f>
        <v>0</v>
      </c>
      <c r="K127" s="164"/>
      <c r="L127" s="169"/>
      <c r="M127" s="170"/>
      <c r="N127" s="171"/>
      <c r="O127" s="171"/>
      <c r="P127" s="172">
        <f>SUM(P128:P131)</f>
        <v>0</v>
      </c>
      <c r="Q127" s="171"/>
      <c r="R127" s="172">
        <f>SUM(R128:R131)</f>
        <v>0</v>
      </c>
      <c r="S127" s="171"/>
      <c r="T127" s="173">
        <f>SUM(T128:T131)</f>
        <v>0</v>
      </c>
      <c r="AR127" s="174" t="s">
        <v>78</v>
      </c>
      <c r="AT127" s="175" t="s">
        <v>70</v>
      </c>
      <c r="AU127" s="175" t="s">
        <v>71</v>
      </c>
      <c r="AY127" s="174" t="s">
        <v>135</v>
      </c>
      <c r="BK127" s="176">
        <f>SUM(BK128:BK131)</f>
        <v>0</v>
      </c>
    </row>
    <row r="128" spans="1:65" s="2" customFormat="1" ht="90" customHeight="1">
      <c r="A128" s="35"/>
      <c r="B128" s="36"/>
      <c r="C128" s="179" t="s">
        <v>239</v>
      </c>
      <c r="D128" s="179" t="s">
        <v>137</v>
      </c>
      <c r="E128" s="180" t="s">
        <v>746</v>
      </c>
      <c r="F128" s="181" t="s">
        <v>747</v>
      </c>
      <c r="G128" s="182" t="s">
        <v>260</v>
      </c>
      <c r="H128" s="183">
        <v>3.2</v>
      </c>
      <c r="I128" s="184"/>
      <c r="J128" s="185">
        <f>ROUND(I128*H128,2)</f>
        <v>0</v>
      </c>
      <c r="K128" s="181" t="s">
        <v>694</v>
      </c>
      <c r="L128" s="40"/>
      <c r="M128" s="186" t="s">
        <v>19</v>
      </c>
      <c r="N128" s="187" t="s">
        <v>42</v>
      </c>
      <c r="O128" s="65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0" t="s">
        <v>142</v>
      </c>
      <c r="AT128" s="190" t="s">
        <v>137</v>
      </c>
      <c r="AU128" s="190" t="s">
        <v>78</v>
      </c>
      <c r="AY128" s="18" t="s">
        <v>135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78</v>
      </c>
      <c r="BK128" s="191">
        <f>ROUND(I128*H128,2)</f>
        <v>0</v>
      </c>
      <c r="BL128" s="18" t="s">
        <v>142</v>
      </c>
      <c r="BM128" s="190" t="s">
        <v>363</v>
      </c>
    </row>
    <row r="129" spans="1:65" s="2" customFormat="1" ht="48.75">
      <c r="A129" s="35"/>
      <c r="B129" s="36"/>
      <c r="C129" s="37"/>
      <c r="D129" s="197" t="s">
        <v>146</v>
      </c>
      <c r="E129" s="37"/>
      <c r="F129" s="198" t="s">
        <v>748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146</v>
      </c>
      <c r="AU129" s="18" t="s">
        <v>78</v>
      </c>
    </row>
    <row r="130" spans="1:65" s="2" customFormat="1" ht="78" customHeight="1">
      <c r="A130" s="35"/>
      <c r="B130" s="36"/>
      <c r="C130" s="179" t="s">
        <v>244</v>
      </c>
      <c r="D130" s="179" t="s">
        <v>137</v>
      </c>
      <c r="E130" s="180" t="s">
        <v>749</v>
      </c>
      <c r="F130" s="181" t="s">
        <v>750</v>
      </c>
      <c r="G130" s="182" t="s">
        <v>260</v>
      </c>
      <c r="H130" s="183">
        <v>15.33</v>
      </c>
      <c r="I130" s="184"/>
      <c r="J130" s="185">
        <f>ROUND(I130*H130,2)</f>
        <v>0</v>
      </c>
      <c r="K130" s="181" t="s">
        <v>694</v>
      </c>
      <c r="L130" s="40"/>
      <c r="M130" s="186" t="s">
        <v>19</v>
      </c>
      <c r="N130" s="187" t="s">
        <v>42</v>
      </c>
      <c r="O130" s="65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142</v>
      </c>
      <c r="AT130" s="190" t="s">
        <v>137</v>
      </c>
      <c r="AU130" s="190" t="s">
        <v>78</v>
      </c>
      <c r="AY130" s="18" t="s">
        <v>135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78</v>
      </c>
      <c r="BK130" s="191">
        <f>ROUND(I130*H130,2)</f>
        <v>0</v>
      </c>
      <c r="BL130" s="18" t="s">
        <v>142</v>
      </c>
      <c r="BM130" s="190" t="s">
        <v>374</v>
      </c>
    </row>
    <row r="131" spans="1:65" s="2" customFormat="1" ht="48.75">
      <c r="A131" s="35"/>
      <c r="B131" s="36"/>
      <c r="C131" s="37"/>
      <c r="D131" s="197" t="s">
        <v>146</v>
      </c>
      <c r="E131" s="37"/>
      <c r="F131" s="198" t="s">
        <v>748</v>
      </c>
      <c r="G131" s="37"/>
      <c r="H131" s="37"/>
      <c r="I131" s="194"/>
      <c r="J131" s="37"/>
      <c r="K131" s="37"/>
      <c r="L131" s="40"/>
      <c r="M131" s="249"/>
      <c r="N131" s="250"/>
      <c r="O131" s="246"/>
      <c r="P131" s="246"/>
      <c r="Q131" s="246"/>
      <c r="R131" s="246"/>
      <c r="S131" s="246"/>
      <c r="T131" s="251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146</v>
      </c>
      <c r="AU131" s="18" t="s">
        <v>78</v>
      </c>
    </row>
    <row r="132" spans="1:65" s="2" customFormat="1" ht="6.95" customHeight="1">
      <c r="A132" s="35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0"/>
      <c r="M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</sheetData>
  <sheetProtection algorithmName="SHA-512" hashValue="ftxZUWo8Vlr//YWvMDZyZ79WPepV4qbCpYMSiOKeL+ljVOG4K2zwwCvE6u0UjCjrHXyGywRyDFKYAlfOa/9QNw==" saltValue="D4WhXmz29NxO5A9GUsS62SpqE7t6KfGx1OFyLzouTugIT/6f5x/4Kd8MoC0n2Tk+1ofN4kEigHG46swRDH7WwQ==" spinCount="100000" sheet="1" objects="1" scenarios="1" formatColumns="0" formatRows="0" autoFilter="0"/>
  <autoFilter ref="C86:K131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AT2" s="18" t="s">
        <v>97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98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7" t="str">
        <f>'Rekapitulace stavby'!K6</f>
        <v>Rekonstrukce atria objektu na ul. V Zálomu 1, Ostrava-Zábřeh včetně vybudování workoutového hřiště</v>
      </c>
      <c r="F7" s="378"/>
      <c r="G7" s="378"/>
      <c r="H7" s="378"/>
      <c r="L7" s="21"/>
    </row>
    <row r="8" spans="1:46" s="2" customFormat="1" ht="12" customHeight="1">
      <c r="A8" s="35"/>
      <c r="B8" s="40"/>
      <c r="C8" s="35"/>
      <c r="D8" s="113" t="s">
        <v>99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0" t="s">
        <v>751</v>
      </c>
      <c r="F9" s="379"/>
      <c r="G9" s="379"/>
      <c r="H9" s="379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752</v>
      </c>
      <c r="G12" s="35"/>
      <c r="H12" s="35"/>
      <c r="I12" s="113" t="s">
        <v>23</v>
      </c>
      <c r="J12" s="115" t="str">
        <f>'Rekapitulace stavby'!AN8</f>
        <v>5. 5. 2023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tr">
        <f>IF('Rekapitulace stavby'!AN10="","",'Rekapitulace stavby'!AN10)</f>
        <v/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tr">
        <f>IF('Rekapitulace stavby'!E11="","",'Rekapitulace stavby'!E11)</f>
        <v>SMO, městský obvod Ostrava - Jih</v>
      </c>
      <c r="F15" s="35"/>
      <c r="G15" s="35"/>
      <c r="H15" s="35"/>
      <c r="I15" s="113" t="s">
        <v>28</v>
      </c>
      <c r="J15" s="104" t="str">
        <f>IF('Rekapitulace stavby'!AN11="","",'Rekapitulace stavby'!AN11)</f>
        <v/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29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1" t="str">
        <f>'Rekapitulace stavby'!E14</f>
        <v>Vyplň údaj</v>
      </c>
      <c r="F18" s="382"/>
      <c r="G18" s="382"/>
      <c r="H18" s="382"/>
      <c r="I18" s="113" t="s">
        <v>28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31</v>
      </c>
      <c r="E20" s="35"/>
      <c r="F20" s="35"/>
      <c r="G20" s="35"/>
      <c r="H20" s="35"/>
      <c r="I20" s="113" t="s">
        <v>26</v>
      </c>
      <c r="J20" s="104" t="str">
        <f>IF('Rekapitulace stavby'!AN16="","",'Rekapitulace stavby'!AN16)</f>
        <v/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tr">
        <f>IF('Rekapitulace stavby'!E17="","",'Rekapitulace stavby'!E17)</f>
        <v>Dopravní projekce Bojko s.r.o.</v>
      </c>
      <c r="F21" s="35"/>
      <c r="G21" s="35"/>
      <c r="H21" s="35"/>
      <c r="I21" s="113" t="s">
        <v>28</v>
      </c>
      <c r="J21" s="104" t="str">
        <f>IF('Rekapitulace stavby'!AN17="","",'Rekapitulace stavby'!AN17)</f>
        <v/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34</v>
      </c>
      <c r="E23" s="35"/>
      <c r="F23" s="35"/>
      <c r="G23" s="35"/>
      <c r="H23" s="35"/>
      <c r="I23" s="113" t="s">
        <v>26</v>
      </c>
      <c r="J23" s="104" t="str">
        <f>IF('Rekapitulace stavby'!AN19="","",'Rekapitulace stavby'!AN19)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tr">
        <f>IF('Rekapitulace stavby'!E20="","",'Rekapitulace stavby'!E20)</f>
        <v>Dopravní projekce Bojko s.r.o.</v>
      </c>
      <c r="F24" s="35"/>
      <c r="G24" s="35"/>
      <c r="H24" s="35"/>
      <c r="I24" s="113" t="s">
        <v>28</v>
      </c>
      <c r="J24" s="104" t="str">
        <f>IF('Rekapitulace stavby'!AN20="","",'Rekapitulace stavby'!AN20)</f>
        <v/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83" t="s">
        <v>19</v>
      </c>
      <c r="F27" s="383"/>
      <c r="G27" s="383"/>
      <c r="H27" s="38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ROUND(J84,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ROUND((SUM(BE84:BE104)),  2)</f>
        <v>0</v>
      </c>
      <c r="G33" s="35"/>
      <c r="H33" s="35"/>
      <c r="I33" s="125">
        <v>0.21</v>
      </c>
      <c r="J33" s="124">
        <f>ROUND(((SUM(BE84:BE104))*I33),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ROUND((SUM(BF84:BF104)),  2)</f>
        <v>0</v>
      </c>
      <c r="G34" s="35"/>
      <c r="H34" s="35"/>
      <c r="I34" s="125">
        <v>0.15</v>
      </c>
      <c r="J34" s="124">
        <f>ROUND(((SUM(BF84:BF104))*I34),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ROUND((SUM(BG84:BG104)),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ROUND((SUM(BH84:BH104)),  2)</f>
        <v>0</v>
      </c>
      <c r="G36" s="35"/>
      <c r="H36" s="35"/>
      <c r="I36" s="125">
        <v>0.15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ROUND((SUM(BI84:BI104)),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103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6.25" customHeight="1">
      <c r="A48" s="35"/>
      <c r="B48" s="36"/>
      <c r="C48" s="37"/>
      <c r="D48" s="37"/>
      <c r="E48" s="384" t="str">
        <f>E7</f>
        <v>Rekonstrukce atria objektu na ul. V Zálomu 1, Ostrava-Zábřeh včetně vybudování workoutového hřiště</v>
      </c>
      <c r="F48" s="385"/>
      <c r="G48" s="385"/>
      <c r="H48" s="385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3" t="str">
        <f>E9</f>
        <v>VRN - Vedlejší rozpočtové náklady</v>
      </c>
      <c r="F50" s="386"/>
      <c r="G50" s="386"/>
      <c r="H50" s="386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5. 5. 2023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SMO, městský obvod Ostrava - Jih</v>
      </c>
      <c r="G54" s="37"/>
      <c r="H54" s="37"/>
      <c r="I54" s="30" t="s">
        <v>31</v>
      </c>
      <c r="J54" s="33" t="str">
        <f>E21</f>
        <v>Dopravní projekce Bojko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Dopravní projekce Bojko s.r.o.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104</v>
      </c>
      <c r="D57" s="138"/>
      <c r="E57" s="138"/>
      <c r="F57" s="138"/>
      <c r="G57" s="138"/>
      <c r="H57" s="138"/>
      <c r="I57" s="138"/>
      <c r="J57" s="139" t="s">
        <v>105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0" t="s">
        <v>69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106</v>
      </c>
    </row>
    <row r="60" spans="1:47" s="9" customFormat="1" ht="24.95" customHeight="1">
      <c r="B60" s="141"/>
      <c r="C60" s="142"/>
      <c r="D60" s="143" t="s">
        <v>751</v>
      </c>
      <c r="E60" s="144"/>
      <c r="F60" s="144"/>
      <c r="G60" s="144"/>
      <c r="H60" s="144"/>
      <c r="I60" s="144"/>
      <c r="J60" s="145">
        <f>J85</f>
        <v>0</v>
      </c>
      <c r="K60" s="142"/>
      <c r="L60" s="146"/>
    </row>
    <row r="61" spans="1:47" s="10" customFormat="1" ht="19.899999999999999" customHeight="1">
      <c r="B61" s="147"/>
      <c r="C61" s="98"/>
      <c r="D61" s="148" t="s">
        <v>753</v>
      </c>
      <c r="E61" s="149"/>
      <c r="F61" s="149"/>
      <c r="G61" s="149"/>
      <c r="H61" s="149"/>
      <c r="I61" s="149"/>
      <c r="J61" s="150">
        <f>J86</f>
        <v>0</v>
      </c>
      <c r="K61" s="98"/>
      <c r="L61" s="151"/>
    </row>
    <row r="62" spans="1:47" s="10" customFormat="1" ht="19.899999999999999" customHeight="1">
      <c r="B62" s="147"/>
      <c r="C62" s="98"/>
      <c r="D62" s="148" t="s">
        <v>754</v>
      </c>
      <c r="E62" s="149"/>
      <c r="F62" s="149"/>
      <c r="G62" s="149"/>
      <c r="H62" s="149"/>
      <c r="I62" s="149"/>
      <c r="J62" s="150">
        <f>J93</f>
        <v>0</v>
      </c>
      <c r="K62" s="98"/>
      <c r="L62" s="151"/>
    </row>
    <row r="63" spans="1:47" s="10" customFormat="1" ht="19.899999999999999" customHeight="1">
      <c r="B63" s="147"/>
      <c r="C63" s="98"/>
      <c r="D63" s="148" t="s">
        <v>755</v>
      </c>
      <c r="E63" s="149"/>
      <c r="F63" s="149"/>
      <c r="G63" s="149"/>
      <c r="H63" s="149"/>
      <c r="I63" s="149"/>
      <c r="J63" s="150">
        <f>J99</f>
        <v>0</v>
      </c>
      <c r="K63" s="98"/>
      <c r="L63" s="151"/>
    </row>
    <row r="64" spans="1:47" s="10" customFormat="1" ht="19.899999999999999" customHeight="1">
      <c r="B64" s="147"/>
      <c r="C64" s="98"/>
      <c r="D64" s="148" t="s">
        <v>756</v>
      </c>
      <c r="E64" s="149"/>
      <c r="F64" s="149"/>
      <c r="G64" s="149"/>
      <c r="H64" s="149"/>
      <c r="I64" s="149"/>
      <c r="J64" s="150">
        <f>J102</f>
        <v>0</v>
      </c>
      <c r="K64" s="98"/>
      <c r="L64" s="151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120</v>
      </c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6.25" customHeight="1">
      <c r="A74" s="35"/>
      <c r="B74" s="36"/>
      <c r="C74" s="37"/>
      <c r="D74" s="37"/>
      <c r="E74" s="384" t="str">
        <f>E7</f>
        <v>Rekonstrukce atria objektu na ul. V Zálomu 1, Ostrava-Zábřeh včetně vybudování workoutového hřiště</v>
      </c>
      <c r="F74" s="385"/>
      <c r="G74" s="385"/>
      <c r="H74" s="385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99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33" t="str">
        <f>E9</f>
        <v>VRN - Vedlejší rozpočtové náklady</v>
      </c>
      <c r="F76" s="386"/>
      <c r="G76" s="386"/>
      <c r="H76" s="386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 xml:space="preserve"> </v>
      </c>
      <c r="G78" s="37"/>
      <c r="H78" s="37"/>
      <c r="I78" s="30" t="s">
        <v>23</v>
      </c>
      <c r="J78" s="60" t="str">
        <f>IF(J12="","",J12)</f>
        <v>5. 5. 2023</v>
      </c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5.7" customHeight="1">
      <c r="A80" s="35"/>
      <c r="B80" s="36"/>
      <c r="C80" s="30" t="s">
        <v>25</v>
      </c>
      <c r="D80" s="37"/>
      <c r="E80" s="37"/>
      <c r="F80" s="28" t="str">
        <f>E15</f>
        <v>SMO, městský obvod Ostrava - Jih</v>
      </c>
      <c r="G80" s="37"/>
      <c r="H80" s="37"/>
      <c r="I80" s="30" t="s">
        <v>31</v>
      </c>
      <c r="J80" s="33" t="str">
        <f>E21</f>
        <v>Dopravní projekce Bojko s.r.o.</v>
      </c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7" customHeight="1">
      <c r="A81" s="35"/>
      <c r="B81" s="36"/>
      <c r="C81" s="30" t="s">
        <v>29</v>
      </c>
      <c r="D81" s="37"/>
      <c r="E81" s="37"/>
      <c r="F81" s="28" t="str">
        <f>IF(E18="","",E18)</f>
        <v>Vyplň údaj</v>
      </c>
      <c r="G81" s="37"/>
      <c r="H81" s="37"/>
      <c r="I81" s="30" t="s">
        <v>34</v>
      </c>
      <c r="J81" s="33" t="str">
        <f>E24</f>
        <v>Dopravní projekce Bojko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52"/>
      <c r="B83" s="153"/>
      <c r="C83" s="154" t="s">
        <v>121</v>
      </c>
      <c r="D83" s="155" t="s">
        <v>56</v>
      </c>
      <c r="E83" s="155" t="s">
        <v>52</v>
      </c>
      <c r="F83" s="155" t="s">
        <v>53</v>
      </c>
      <c r="G83" s="155" t="s">
        <v>122</v>
      </c>
      <c r="H83" s="155" t="s">
        <v>123</v>
      </c>
      <c r="I83" s="155" t="s">
        <v>124</v>
      </c>
      <c r="J83" s="155" t="s">
        <v>105</v>
      </c>
      <c r="K83" s="156" t="s">
        <v>125</v>
      </c>
      <c r="L83" s="157"/>
      <c r="M83" s="69" t="s">
        <v>19</v>
      </c>
      <c r="N83" s="70" t="s">
        <v>41</v>
      </c>
      <c r="O83" s="70" t="s">
        <v>126</v>
      </c>
      <c r="P83" s="70" t="s">
        <v>127</v>
      </c>
      <c r="Q83" s="70" t="s">
        <v>128</v>
      </c>
      <c r="R83" s="70" t="s">
        <v>129</v>
      </c>
      <c r="S83" s="70" t="s">
        <v>130</v>
      </c>
      <c r="T83" s="71" t="s">
        <v>131</v>
      </c>
      <c r="U83" s="152"/>
      <c r="V83" s="152"/>
      <c r="W83" s="152"/>
      <c r="X83" s="152"/>
      <c r="Y83" s="152"/>
      <c r="Z83" s="152"/>
      <c r="AA83" s="152"/>
      <c r="AB83" s="152"/>
      <c r="AC83" s="152"/>
      <c r="AD83" s="152"/>
      <c r="AE83" s="152"/>
    </row>
    <row r="84" spans="1:65" s="2" customFormat="1" ht="22.9" customHeight="1">
      <c r="A84" s="35"/>
      <c r="B84" s="36"/>
      <c r="C84" s="76" t="s">
        <v>132</v>
      </c>
      <c r="D84" s="37"/>
      <c r="E84" s="37"/>
      <c r="F84" s="37"/>
      <c r="G84" s="37"/>
      <c r="H84" s="37"/>
      <c r="I84" s="37"/>
      <c r="J84" s="158">
        <f>BK84</f>
        <v>0</v>
      </c>
      <c r="K84" s="37"/>
      <c r="L84" s="40"/>
      <c r="M84" s="72"/>
      <c r="N84" s="159"/>
      <c r="O84" s="73"/>
      <c r="P84" s="160">
        <f>P85</f>
        <v>0</v>
      </c>
      <c r="Q84" s="73"/>
      <c r="R84" s="160">
        <f>R85</f>
        <v>0</v>
      </c>
      <c r="S84" s="73"/>
      <c r="T84" s="161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70</v>
      </c>
      <c r="AU84" s="18" t="s">
        <v>106</v>
      </c>
      <c r="BK84" s="162">
        <f>BK85</f>
        <v>0</v>
      </c>
    </row>
    <row r="85" spans="1:65" s="12" customFormat="1" ht="25.9" customHeight="1">
      <c r="B85" s="163"/>
      <c r="C85" s="164"/>
      <c r="D85" s="165" t="s">
        <v>70</v>
      </c>
      <c r="E85" s="166" t="s">
        <v>95</v>
      </c>
      <c r="F85" s="166" t="s">
        <v>96</v>
      </c>
      <c r="G85" s="164"/>
      <c r="H85" s="164"/>
      <c r="I85" s="167"/>
      <c r="J85" s="168">
        <f>BK85</f>
        <v>0</v>
      </c>
      <c r="K85" s="164"/>
      <c r="L85" s="169"/>
      <c r="M85" s="170"/>
      <c r="N85" s="171"/>
      <c r="O85" s="171"/>
      <c r="P85" s="172">
        <f>P86+P93+P99+P102</f>
        <v>0</v>
      </c>
      <c r="Q85" s="171"/>
      <c r="R85" s="172">
        <f>R86+R93+R99+R102</f>
        <v>0</v>
      </c>
      <c r="S85" s="171"/>
      <c r="T85" s="173">
        <f>T86+T93+T99+T102</f>
        <v>0</v>
      </c>
      <c r="AR85" s="174" t="s">
        <v>167</v>
      </c>
      <c r="AT85" s="175" t="s">
        <v>70</v>
      </c>
      <c r="AU85" s="175" t="s">
        <v>71</v>
      </c>
      <c r="AY85" s="174" t="s">
        <v>135</v>
      </c>
      <c r="BK85" s="176">
        <f>BK86+BK93+BK99+BK102</f>
        <v>0</v>
      </c>
    </row>
    <row r="86" spans="1:65" s="12" customFormat="1" ht="22.9" customHeight="1">
      <c r="B86" s="163"/>
      <c r="C86" s="164"/>
      <c r="D86" s="165" t="s">
        <v>70</v>
      </c>
      <c r="E86" s="177" t="s">
        <v>757</v>
      </c>
      <c r="F86" s="177" t="s">
        <v>758</v>
      </c>
      <c r="G86" s="164"/>
      <c r="H86" s="164"/>
      <c r="I86" s="167"/>
      <c r="J86" s="178">
        <f>BK86</f>
        <v>0</v>
      </c>
      <c r="K86" s="164"/>
      <c r="L86" s="169"/>
      <c r="M86" s="170"/>
      <c r="N86" s="171"/>
      <c r="O86" s="171"/>
      <c r="P86" s="172">
        <f>SUM(P87:P92)</f>
        <v>0</v>
      </c>
      <c r="Q86" s="171"/>
      <c r="R86" s="172">
        <f>SUM(R87:R92)</f>
        <v>0</v>
      </c>
      <c r="S86" s="171"/>
      <c r="T86" s="173">
        <f>SUM(T87:T92)</f>
        <v>0</v>
      </c>
      <c r="AR86" s="174" t="s">
        <v>167</v>
      </c>
      <c r="AT86" s="175" t="s">
        <v>70</v>
      </c>
      <c r="AU86" s="175" t="s">
        <v>78</v>
      </c>
      <c r="AY86" s="174" t="s">
        <v>135</v>
      </c>
      <c r="BK86" s="176">
        <f>SUM(BK87:BK92)</f>
        <v>0</v>
      </c>
    </row>
    <row r="87" spans="1:65" s="2" customFormat="1" ht="16.5" customHeight="1">
      <c r="A87" s="35"/>
      <c r="B87" s="36"/>
      <c r="C87" s="179" t="s">
        <v>78</v>
      </c>
      <c r="D87" s="179" t="s">
        <v>137</v>
      </c>
      <c r="E87" s="180" t="s">
        <v>759</v>
      </c>
      <c r="F87" s="181" t="s">
        <v>760</v>
      </c>
      <c r="G87" s="182" t="s">
        <v>761</v>
      </c>
      <c r="H87" s="183">
        <v>1</v>
      </c>
      <c r="I87" s="184"/>
      <c r="J87" s="185">
        <f t="shared" ref="J87:J92" si="0">ROUND(I87*H87,2)</f>
        <v>0</v>
      </c>
      <c r="K87" s="181" t="s">
        <v>272</v>
      </c>
      <c r="L87" s="40"/>
      <c r="M87" s="186" t="s">
        <v>19</v>
      </c>
      <c r="N87" s="187" t="s">
        <v>42</v>
      </c>
      <c r="O87" s="65"/>
      <c r="P87" s="188">
        <f t="shared" ref="P87:P92" si="1">O87*H87</f>
        <v>0</v>
      </c>
      <c r="Q87" s="188">
        <v>0</v>
      </c>
      <c r="R87" s="188">
        <f t="shared" ref="R87:R92" si="2">Q87*H87</f>
        <v>0</v>
      </c>
      <c r="S87" s="188">
        <v>0</v>
      </c>
      <c r="T87" s="189">
        <f t="shared" ref="T87:T92" si="3"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0" t="s">
        <v>142</v>
      </c>
      <c r="AT87" s="190" t="s">
        <v>137</v>
      </c>
      <c r="AU87" s="190" t="s">
        <v>80</v>
      </c>
      <c r="AY87" s="18" t="s">
        <v>135</v>
      </c>
      <c r="BE87" s="191">
        <f t="shared" ref="BE87:BE92" si="4">IF(N87="základní",J87,0)</f>
        <v>0</v>
      </c>
      <c r="BF87" s="191">
        <f t="shared" ref="BF87:BF92" si="5">IF(N87="snížená",J87,0)</f>
        <v>0</v>
      </c>
      <c r="BG87" s="191">
        <f t="shared" ref="BG87:BG92" si="6">IF(N87="zákl. přenesená",J87,0)</f>
        <v>0</v>
      </c>
      <c r="BH87" s="191">
        <f t="shared" ref="BH87:BH92" si="7">IF(N87="sníž. přenesená",J87,0)</f>
        <v>0</v>
      </c>
      <c r="BI87" s="191">
        <f t="shared" ref="BI87:BI92" si="8">IF(N87="nulová",J87,0)</f>
        <v>0</v>
      </c>
      <c r="BJ87" s="18" t="s">
        <v>78</v>
      </c>
      <c r="BK87" s="191">
        <f t="shared" ref="BK87:BK92" si="9">ROUND(I87*H87,2)</f>
        <v>0</v>
      </c>
      <c r="BL87" s="18" t="s">
        <v>142</v>
      </c>
      <c r="BM87" s="190" t="s">
        <v>80</v>
      </c>
    </row>
    <row r="88" spans="1:65" s="2" customFormat="1" ht="21.75" customHeight="1">
      <c r="A88" s="35"/>
      <c r="B88" s="36"/>
      <c r="C88" s="179" t="s">
        <v>80</v>
      </c>
      <c r="D88" s="179" t="s">
        <v>137</v>
      </c>
      <c r="E88" s="180" t="s">
        <v>762</v>
      </c>
      <c r="F88" s="181" t="s">
        <v>763</v>
      </c>
      <c r="G88" s="182" t="s">
        <v>761</v>
      </c>
      <c r="H88" s="183">
        <v>1</v>
      </c>
      <c r="I88" s="184"/>
      <c r="J88" s="185">
        <f t="shared" si="0"/>
        <v>0</v>
      </c>
      <c r="K88" s="181" t="s">
        <v>272</v>
      </c>
      <c r="L88" s="40"/>
      <c r="M88" s="186" t="s">
        <v>19</v>
      </c>
      <c r="N88" s="187" t="s">
        <v>42</v>
      </c>
      <c r="O88" s="65"/>
      <c r="P88" s="188">
        <f t="shared" si="1"/>
        <v>0</v>
      </c>
      <c r="Q88" s="188">
        <v>0</v>
      </c>
      <c r="R88" s="188">
        <f t="shared" si="2"/>
        <v>0</v>
      </c>
      <c r="S88" s="188">
        <v>0</v>
      </c>
      <c r="T88" s="189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0" t="s">
        <v>142</v>
      </c>
      <c r="AT88" s="190" t="s">
        <v>137</v>
      </c>
      <c r="AU88" s="190" t="s">
        <v>80</v>
      </c>
      <c r="AY88" s="18" t="s">
        <v>135</v>
      </c>
      <c r="BE88" s="191">
        <f t="shared" si="4"/>
        <v>0</v>
      </c>
      <c r="BF88" s="191">
        <f t="shared" si="5"/>
        <v>0</v>
      </c>
      <c r="BG88" s="191">
        <f t="shared" si="6"/>
        <v>0</v>
      </c>
      <c r="BH88" s="191">
        <f t="shared" si="7"/>
        <v>0</v>
      </c>
      <c r="BI88" s="191">
        <f t="shared" si="8"/>
        <v>0</v>
      </c>
      <c r="BJ88" s="18" t="s">
        <v>78</v>
      </c>
      <c r="BK88" s="191">
        <f t="shared" si="9"/>
        <v>0</v>
      </c>
      <c r="BL88" s="18" t="s">
        <v>142</v>
      </c>
      <c r="BM88" s="190" t="s">
        <v>142</v>
      </c>
    </row>
    <row r="89" spans="1:65" s="2" customFormat="1" ht="44.25" customHeight="1">
      <c r="A89" s="35"/>
      <c r="B89" s="36"/>
      <c r="C89" s="179" t="s">
        <v>158</v>
      </c>
      <c r="D89" s="179" t="s">
        <v>137</v>
      </c>
      <c r="E89" s="180" t="s">
        <v>764</v>
      </c>
      <c r="F89" s="181" t="s">
        <v>765</v>
      </c>
      <c r="G89" s="182" t="s">
        <v>761</v>
      </c>
      <c r="H89" s="183">
        <v>1</v>
      </c>
      <c r="I89" s="184"/>
      <c r="J89" s="185">
        <f t="shared" si="0"/>
        <v>0</v>
      </c>
      <c r="K89" s="181" t="s">
        <v>272</v>
      </c>
      <c r="L89" s="40"/>
      <c r="M89" s="186" t="s">
        <v>19</v>
      </c>
      <c r="N89" s="187" t="s">
        <v>42</v>
      </c>
      <c r="O89" s="65"/>
      <c r="P89" s="188">
        <f t="shared" si="1"/>
        <v>0</v>
      </c>
      <c r="Q89" s="188">
        <v>0</v>
      </c>
      <c r="R89" s="188">
        <f t="shared" si="2"/>
        <v>0</v>
      </c>
      <c r="S89" s="188">
        <v>0</v>
      </c>
      <c r="T89" s="189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0" t="s">
        <v>142</v>
      </c>
      <c r="AT89" s="190" t="s">
        <v>137</v>
      </c>
      <c r="AU89" s="190" t="s">
        <v>80</v>
      </c>
      <c r="AY89" s="18" t="s">
        <v>135</v>
      </c>
      <c r="BE89" s="191">
        <f t="shared" si="4"/>
        <v>0</v>
      </c>
      <c r="BF89" s="191">
        <f t="shared" si="5"/>
        <v>0</v>
      </c>
      <c r="BG89" s="191">
        <f t="shared" si="6"/>
        <v>0</v>
      </c>
      <c r="BH89" s="191">
        <f t="shared" si="7"/>
        <v>0</v>
      </c>
      <c r="BI89" s="191">
        <f t="shared" si="8"/>
        <v>0</v>
      </c>
      <c r="BJ89" s="18" t="s">
        <v>78</v>
      </c>
      <c r="BK89" s="191">
        <f t="shared" si="9"/>
        <v>0</v>
      </c>
      <c r="BL89" s="18" t="s">
        <v>142</v>
      </c>
      <c r="BM89" s="190" t="s">
        <v>172</v>
      </c>
    </row>
    <row r="90" spans="1:65" s="2" customFormat="1" ht="24.2" customHeight="1">
      <c r="A90" s="35"/>
      <c r="B90" s="36"/>
      <c r="C90" s="179" t="s">
        <v>142</v>
      </c>
      <c r="D90" s="179" t="s">
        <v>137</v>
      </c>
      <c r="E90" s="180" t="s">
        <v>766</v>
      </c>
      <c r="F90" s="181" t="s">
        <v>767</v>
      </c>
      <c r="G90" s="182" t="s">
        <v>761</v>
      </c>
      <c r="H90" s="183">
        <v>1</v>
      </c>
      <c r="I90" s="184"/>
      <c r="J90" s="185">
        <f t="shared" si="0"/>
        <v>0</v>
      </c>
      <c r="K90" s="181" t="s">
        <v>272</v>
      </c>
      <c r="L90" s="40"/>
      <c r="M90" s="186" t="s">
        <v>19</v>
      </c>
      <c r="N90" s="187" t="s">
        <v>42</v>
      </c>
      <c r="O90" s="65"/>
      <c r="P90" s="188">
        <f t="shared" si="1"/>
        <v>0</v>
      </c>
      <c r="Q90" s="188">
        <v>0</v>
      </c>
      <c r="R90" s="188">
        <f t="shared" si="2"/>
        <v>0</v>
      </c>
      <c r="S90" s="188">
        <v>0</v>
      </c>
      <c r="T90" s="189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0" t="s">
        <v>142</v>
      </c>
      <c r="AT90" s="190" t="s">
        <v>137</v>
      </c>
      <c r="AU90" s="190" t="s">
        <v>80</v>
      </c>
      <c r="AY90" s="18" t="s">
        <v>135</v>
      </c>
      <c r="BE90" s="191">
        <f t="shared" si="4"/>
        <v>0</v>
      </c>
      <c r="BF90" s="191">
        <f t="shared" si="5"/>
        <v>0</v>
      </c>
      <c r="BG90" s="191">
        <f t="shared" si="6"/>
        <v>0</v>
      </c>
      <c r="BH90" s="191">
        <f t="shared" si="7"/>
        <v>0</v>
      </c>
      <c r="BI90" s="191">
        <f t="shared" si="8"/>
        <v>0</v>
      </c>
      <c r="BJ90" s="18" t="s">
        <v>78</v>
      </c>
      <c r="BK90" s="191">
        <f t="shared" si="9"/>
        <v>0</v>
      </c>
      <c r="BL90" s="18" t="s">
        <v>142</v>
      </c>
      <c r="BM90" s="190" t="s">
        <v>184</v>
      </c>
    </row>
    <row r="91" spans="1:65" s="2" customFormat="1" ht="24.2" customHeight="1">
      <c r="A91" s="35"/>
      <c r="B91" s="36"/>
      <c r="C91" s="179" t="s">
        <v>167</v>
      </c>
      <c r="D91" s="179" t="s">
        <v>137</v>
      </c>
      <c r="E91" s="180" t="s">
        <v>768</v>
      </c>
      <c r="F91" s="181" t="s">
        <v>769</v>
      </c>
      <c r="G91" s="182" t="s">
        <v>761</v>
      </c>
      <c r="H91" s="183">
        <v>1</v>
      </c>
      <c r="I91" s="184"/>
      <c r="J91" s="185">
        <f t="shared" si="0"/>
        <v>0</v>
      </c>
      <c r="K91" s="181" t="s">
        <v>272</v>
      </c>
      <c r="L91" s="40"/>
      <c r="M91" s="186" t="s">
        <v>19</v>
      </c>
      <c r="N91" s="187" t="s">
        <v>42</v>
      </c>
      <c r="O91" s="65"/>
      <c r="P91" s="188">
        <f t="shared" si="1"/>
        <v>0</v>
      </c>
      <c r="Q91" s="188">
        <v>0</v>
      </c>
      <c r="R91" s="188">
        <f t="shared" si="2"/>
        <v>0</v>
      </c>
      <c r="S91" s="188">
        <v>0</v>
      </c>
      <c r="T91" s="189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142</v>
      </c>
      <c r="AT91" s="190" t="s">
        <v>137</v>
      </c>
      <c r="AU91" s="190" t="s">
        <v>80</v>
      </c>
      <c r="AY91" s="18" t="s">
        <v>135</v>
      </c>
      <c r="BE91" s="191">
        <f t="shared" si="4"/>
        <v>0</v>
      </c>
      <c r="BF91" s="191">
        <f t="shared" si="5"/>
        <v>0</v>
      </c>
      <c r="BG91" s="191">
        <f t="shared" si="6"/>
        <v>0</v>
      </c>
      <c r="BH91" s="191">
        <f t="shared" si="7"/>
        <v>0</v>
      </c>
      <c r="BI91" s="191">
        <f t="shared" si="8"/>
        <v>0</v>
      </c>
      <c r="BJ91" s="18" t="s">
        <v>78</v>
      </c>
      <c r="BK91" s="191">
        <f t="shared" si="9"/>
        <v>0</v>
      </c>
      <c r="BL91" s="18" t="s">
        <v>142</v>
      </c>
      <c r="BM91" s="190" t="s">
        <v>203</v>
      </c>
    </row>
    <row r="92" spans="1:65" s="2" customFormat="1" ht="16.5" customHeight="1">
      <c r="A92" s="35"/>
      <c r="B92" s="36"/>
      <c r="C92" s="179" t="s">
        <v>172</v>
      </c>
      <c r="D92" s="179" t="s">
        <v>137</v>
      </c>
      <c r="E92" s="180" t="s">
        <v>770</v>
      </c>
      <c r="F92" s="181" t="s">
        <v>771</v>
      </c>
      <c r="G92" s="182" t="s">
        <v>761</v>
      </c>
      <c r="H92" s="183">
        <v>1</v>
      </c>
      <c r="I92" s="184"/>
      <c r="J92" s="185">
        <f t="shared" si="0"/>
        <v>0</v>
      </c>
      <c r="K92" s="181" t="s">
        <v>272</v>
      </c>
      <c r="L92" s="40"/>
      <c r="M92" s="186" t="s">
        <v>19</v>
      </c>
      <c r="N92" s="187" t="s">
        <v>42</v>
      </c>
      <c r="O92" s="65"/>
      <c r="P92" s="188">
        <f t="shared" si="1"/>
        <v>0</v>
      </c>
      <c r="Q92" s="188">
        <v>0</v>
      </c>
      <c r="R92" s="188">
        <f t="shared" si="2"/>
        <v>0</v>
      </c>
      <c r="S92" s="188">
        <v>0</v>
      </c>
      <c r="T92" s="189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0" t="s">
        <v>142</v>
      </c>
      <c r="AT92" s="190" t="s">
        <v>137</v>
      </c>
      <c r="AU92" s="190" t="s">
        <v>80</v>
      </c>
      <c r="AY92" s="18" t="s">
        <v>135</v>
      </c>
      <c r="BE92" s="191">
        <f t="shared" si="4"/>
        <v>0</v>
      </c>
      <c r="BF92" s="191">
        <f t="shared" si="5"/>
        <v>0</v>
      </c>
      <c r="BG92" s="191">
        <f t="shared" si="6"/>
        <v>0</v>
      </c>
      <c r="BH92" s="191">
        <f t="shared" si="7"/>
        <v>0</v>
      </c>
      <c r="BI92" s="191">
        <f t="shared" si="8"/>
        <v>0</v>
      </c>
      <c r="BJ92" s="18" t="s">
        <v>78</v>
      </c>
      <c r="BK92" s="191">
        <f t="shared" si="9"/>
        <v>0</v>
      </c>
      <c r="BL92" s="18" t="s">
        <v>142</v>
      </c>
      <c r="BM92" s="190" t="s">
        <v>213</v>
      </c>
    </row>
    <row r="93" spans="1:65" s="12" customFormat="1" ht="22.9" customHeight="1">
      <c r="B93" s="163"/>
      <c r="C93" s="164"/>
      <c r="D93" s="165" t="s">
        <v>70</v>
      </c>
      <c r="E93" s="177" t="s">
        <v>772</v>
      </c>
      <c r="F93" s="177" t="s">
        <v>773</v>
      </c>
      <c r="G93" s="164"/>
      <c r="H93" s="164"/>
      <c r="I93" s="167"/>
      <c r="J93" s="178">
        <f>BK93</f>
        <v>0</v>
      </c>
      <c r="K93" s="164"/>
      <c r="L93" s="169"/>
      <c r="M93" s="170"/>
      <c r="N93" s="171"/>
      <c r="O93" s="171"/>
      <c r="P93" s="172">
        <f>SUM(P94:P98)</f>
        <v>0</v>
      </c>
      <c r="Q93" s="171"/>
      <c r="R93" s="172">
        <f>SUM(R94:R98)</f>
        <v>0</v>
      </c>
      <c r="S93" s="171"/>
      <c r="T93" s="173">
        <f>SUM(T94:T98)</f>
        <v>0</v>
      </c>
      <c r="AR93" s="174" t="s">
        <v>167</v>
      </c>
      <c r="AT93" s="175" t="s">
        <v>70</v>
      </c>
      <c r="AU93" s="175" t="s">
        <v>78</v>
      </c>
      <c r="AY93" s="174" t="s">
        <v>135</v>
      </c>
      <c r="BK93" s="176">
        <f>SUM(BK94:BK98)</f>
        <v>0</v>
      </c>
    </row>
    <row r="94" spans="1:65" s="2" customFormat="1" ht="33" customHeight="1">
      <c r="A94" s="35"/>
      <c r="B94" s="36"/>
      <c r="C94" s="179" t="s">
        <v>177</v>
      </c>
      <c r="D94" s="179" t="s">
        <v>137</v>
      </c>
      <c r="E94" s="180" t="s">
        <v>774</v>
      </c>
      <c r="F94" s="181" t="s">
        <v>775</v>
      </c>
      <c r="G94" s="182" t="s">
        <v>761</v>
      </c>
      <c r="H94" s="183">
        <v>1</v>
      </c>
      <c r="I94" s="184"/>
      <c r="J94" s="185">
        <f>ROUND(I94*H94,2)</f>
        <v>0</v>
      </c>
      <c r="K94" s="181" t="s">
        <v>272</v>
      </c>
      <c r="L94" s="40"/>
      <c r="M94" s="186" t="s">
        <v>19</v>
      </c>
      <c r="N94" s="187" t="s">
        <v>42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142</v>
      </c>
      <c r="AT94" s="190" t="s">
        <v>137</v>
      </c>
      <c r="AU94" s="190" t="s">
        <v>80</v>
      </c>
      <c r="AY94" s="18" t="s">
        <v>135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78</v>
      </c>
      <c r="BK94" s="191">
        <f>ROUND(I94*H94,2)</f>
        <v>0</v>
      </c>
      <c r="BL94" s="18" t="s">
        <v>142</v>
      </c>
      <c r="BM94" s="190" t="s">
        <v>223</v>
      </c>
    </row>
    <row r="95" spans="1:65" s="2" customFormat="1" ht="16.5" customHeight="1">
      <c r="A95" s="35"/>
      <c r="B95" s="36"/>
      <c r="C95" s="179" t="s">
        <v>184</v>
      </c>
      <c r="D95" s="179" t="s">
        <v>137</v>
      </c>
      <c r="E95" s="180" t="s">
        <v>776</v>
      </c>
      <c r="F95" s="181" t="s">
        <v>777</v>
      </c>
      <c r="G95" s="182" t="s">
        <v>761</v>
      </c>
      <c r="H95" s="183">
        <v>1</v>
      </c>
      <c r="I95" s="184"/>
      <c r="J95" s="185">
        <f>ROUND(I95*H95,2)</f>
        <v>0</v>
      </c>
      <c r="K95" s="181" t="s">
        <v>272</v>
      </c>
      <c r="L95" s="40"/>
      <c r="M95" s="186" t="s">
        <v>19</v>
      </c>
      <c r="N95" s="187" t="s">
        <v>42</v>
      </c>
      <c r="O95" s="65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142</v>
      </c>
      <c r="AT95" s="190" t="s">
        <v>137</v>
      </c>
      <c r="AU95" s="190" t="s">
        <v>80</v>
      </c>
      <c r="AY95" s="18" t="s">
        <v>135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78</v>
      </c>
      <c r="BK95" s="191">
        <f>ROUND(I95*H95,2)</f>
        <v>0</v>
      </c>
      <c r="BL95" s="18" t="s">
        <v>142</v>
      </c>
      <c r="BM95" s="190" t="s">
        <v>234</v>
      </c>
    </row>
    <row r="96" spans="1:65" s="2" customFormat="1" ht="33" customHeight="1">
      <c r="A96" s="35"/>
      <c r="B96" s="36"/>
      <c r="C96" s="179" t="s">
        <v>197</v>
      </c>
      <c r="D96" s="179" t="s">
        <v>137</v>
      </c>
      <c r="E96" s="180" t="s">
        <v>778</v>
      </c>
      <c r="F96" s="181" t="s">
        <v>779</v>
      </c>
      <c r="G96" s="182" t="s">
        <v>761</v>
      </c>
      <c r="H96" s="183">
        <v>1</v>
      </c>
      <c r="I96" s="184"/>
      <c r="J96" s="185">
        <f>ROUND(I96*H96,2)</f>
        <v>0</v>
      </c>
      <c r="K96" s="181" t="s">
        <v>272</v>
      </c>
      <c r="L96" s="40"/>
      <c r="M96" s="186" t="s">
        <v>19</v>
      </c>
      <c r="N96" s="187" t="s">
        <v>42</v>
      </c>
      <c r="O96" s="65"/>
      <c r="P96" s="188">
        <f>O96*H96</f>
        <v>0</v>
      </c>
      <c r="Q96" s="188">
        <v>0</v>
      </c>
      <c r="R96" s="188">
        <f>Q96*H96</f>
        <v>0</v>
      </c>
      <c r="S96" s="188">
        <v>0</v>
      </c>
      <c r="T96" s="189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0" t="s">
        <v>142</v>
      </c>
      <c r="AT96" s="190" t="s">
        <v>137</v>
      </c>
      <c r="AU96" s="190" t="s">
        <v>80</v>
      </c>
      <c r="AY96" s="18" t="s">
        <v>135</v>
      </c>
      <c r="BE96" s="191">
        <f>IF(N96="základní",J96,0)</f>
        <v>0</v>
      </c>
      <c r="BF96" s="191">
        <f>IF(N96="snížená",J96,0)</f>
        <v>0</v>
      </c>
      <c r="BG96" s="191">
        <f>IF(N96="zákl. přenesená",J96,0)</f>
        <v>0</v>
      </c>
      <c r="BH96" s="191">
        <f>IF(N96="sníž. přenesená",J96,0)</f>
        <v>0</v>
      </c>
      <c r="BI96" s="191">
        <f>IF(N96="nulová",J96,0)</f>
        <v>0</v>
      </c>
      <c r="BJ96" s="18" t="s">
        <v>78</v>
      </c>
      <c r="BK96" s="191">
        <f>ROUND(I96*H96,2)</f>
        <v>0</v>
      </c>
      <c r="BL96" s="18" t="s">
        <v>142</v>
      </c>
      <c r="BM96" s="190" t="s">
        <v>244</v>
      </c>
    </row>
    <row r="97" spans="1:65" s="2" customFormat="1" ht="16.5" customHeight="1">
      <c r="A97" s="35"/>
      <c r="B97" s="36"/>
      <c r="C97" s="179" t="s">
        <v>203</v>
      </c>
      <c r="D97" s="179" t="s">
        <v>137</v>
      </c>
      <c r="E97" s="180" t="s">
        <v>780</v>
      </c>
      <c r="F97" s="181" t="s">
        <v>781</v>
      </c>
      <c r="G97" s="182" t="s">
        <v>761</v>
      </c>
      <c r="H97" s="183">
        <v>1</v>
      </c>
      <c r="I97" s="184"/>
      <c r="J97" s="185">
        <f>ROUND(I97*H97,2)</f>
        <v>0</v>
      </c>
      <c r="K97" s="181" t="s">
        <v>272</v>
      </c>
      <c r="L97" s="40"/>
      <c r="M97" s="186" t="s">
        <v>19</v>
      </c>
      <c r="N97" s="187" t="s">
        <v>42</v>
      </c>
      <c r="O97" s="65"/>
      <c r="P97" s="188">
        <f>O97*H97</f>
        <v>0</v>
      </c>
      <c r="Q97" s="188">
        <v>0</v>
      </c>
      <c r="R97" s="188">
        <f>Q97*H97</f>
        <v>0</v>
      </c>
      <c r="S97" s="188">
        <v>0</v>
      </c>
      <c r="T97" s="189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0" t="s">
        <v>142</v>
      </c>
      <c r="AT97" s="190" t="s">
        <v>137</v>
      </c>
      <c r="AU97" s="190" t="s">
        <v>80</v>
      </c>
      <c r="AY97" s="18" t="s">
        <v>135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8" t="s">
        <v>78</v>
      </c>
      <c r="BK97" s="191">
        <f>ROUND(I97*H97,2)</f>
        <v>0</v>
      </c>
      <c r="BL97" s="18" t="s">
        <v>142</v>
      </c>
      <c r="BM97" s="190" t="s">
        <v>259</v>
      </c>
    </row>
    <row r="98" spans="1:65" s="2" customFormat="1" ht="16.5" customHeight="1">
      <c r="A98" s="35"/>
      <c r="B98" s="36"/>
      <c r="C98" s="179" t="s">
        <v>208</v>
      </c>
      <c r="D98" s="179" t="s">
        <v>137</v>
      </c>
      <c r="E98" s="180" t="s">
        <v>782</v>
      </c>
      <c r="F98" s="181" t="s">
        <v>783</v>
      </c>
      <c r="G98" s="182" t="s">
        <v>761</v>
      </c>
      <c r="H98" s="183">
        <v>1</v>
      </c>
      <c r="I98" s="184"/>
      <c r="J98" s="185">
        <f>ROUND(I98*H98,2)</f>
        <v>0</v>
      </c>
      <c r="K98" s="181" t="s">
        <v>272</v>
      </c>
      <c r="L98" s="40"/>
      <c r="M98" s="186" t="s">
        <v>19</v>
      </c>
      <c r="N98" s="187" t="s">
        <v>42</v>
      </c>
      <c r="O98" s="65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142</v>
      </c>
      <c r="AT98" s="190" t="s">
        <v>137</v>
      </c>
      <c r="AU98" s="190" t="s">
        <v>80</v>
      </c>
      <c r="AY98" s="18" t="s">
        <v>135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78</v>
      </c>
      <c r="BK98" s="191">
        <f>ROUND(I98*H98,2)</f>
        <v>0</v>
      </c>
      <c r="BL98" s="18" t="s">
        <v>142</v>
      </c>
      <c r="BM98" s="190" t="s">
        <v>269</v>
      </c>
    </row>
    <row r="99" spans="1:65" s="12" customFormat="1" ht="22.9" customHeight="1">
      <c r="B99" s="163"/>
      <c r="C99" s="164"/>
      <c r="D99" s="165" t="s">
        <v>70</v>
      </c>
      <c r="E99" s="177" t="s">
        <v>784</v>
      </c>
      <c r="F99" s="177" t="s">
        <v>785</v>
      </c>
      <c r="G99" s="164"/>
      <c r="H99" s="164"/>
      <c r="I99" s="167"/>
      <c r="J99" s="178">
        <f>BK99</f>
        <v>0</v>
      </c>
      <c r="K99" s="164"/>
      <c r="L99" s="169"/>
      <c r="M99" s="170"/>
      <c r="N99" s="171"/>
      <c r="O99" s="171"/>
      <c r="P99" s="172">
        <f>SUM(P100:P101)</f>
        <v>0</v>
      </c>
      <c r="Q99" s="171"/>
      <c r="R99" s="172">
        <f>SUM(R100:R101)</f>
        <v>0</v>
      </c>
      <c r="S99" s="171"/>
      <c r="T99" s="173">
        <f>SUM(T100:T101)</f>
        <v>0</v>
      </c>
      <c r="AR99" s="174" t="s">
        <v>167</v>
      </c>
      <c r="AT99" s="175" t="s">
        <v>70</v>
      </c>
      <c r="AU99" s="175" t="s">
        <v>78</v>
      </c>
      <c r="AY99" s="174" t="s">
        <v>135</v>
      </c>
      <c r="BK99" s="176">
        <f>SUM(BK100:BK101)</f>
        <v>0</v>
      </c>
    </row>
    <row r="100" spans="1:65" s="2" customFormat="1" ht="37.9" customHeight="1">
      <c r="A100" s="35"/>
      <c r="B100" s="36"/>
      <c r="C100" s="179" t="s">
        <v>213</v>
      </c>
      <c r="D100" s="179" t="s">
        <v>137</v>
      </c>
      <c r="E100" s="180" t="s">
        <v>786</v>
      </c>
      <c r="F100" s="181" t="s">
        <v>787</v>
      </c>
      <c r="G100" s="182" t="s">
        <v>761</v>
      </c>
      <c r="H100" s="183">
        <v>1</v>
      </c>
      <c r="I100" s="184"/>
      <c r="J100" s="185">
        <f>ROUND(I100*H100,2)</f>
        <v>0</v>
      </c>
      <c r="K100" s="181" t="s">
        <v>272</v>
      </c>
      <c r="L100" s="40"/>
      <c r="M100" s="186" t="s">
        <v>19</v>
      </c>
      <c r="N100" s="187" t="s">
        <v>42</v>
      </c>
      <c r="O100" s="65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142</v>
      </c>
      <c r="AT100" s="190" t="s">
        <v>137</v>
      </c>
      <c r="AU100" s="190" t="s">
        <v>80</v>
      </c>
      <c r="AY100" s="18" t="s">
        <v>135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8" t="s">
        <v>78</v>
      </c>
      <c r="BK100" s="191">
        <f>ROUND(I100*H100,2)</f>
        <v>0</v>
      </c>
      <c r="BL100" s="18" t="s">
        <v>142</v>
      </c>
      <c r="BM100" s="190" t="s">
        <v>280</v>
      </c>
    </row>
    <row r="101" spans="1:65" s="2" customFormat="1" ht="37.9" customHeight="1">
      <c r="A101" s="35"/>
      <c r="B101" s="36"/>
      <c r="C101" s="179" t="s">
        <v>218</v>
      </c>
      <c r="D101" s="179" t="s">
        <v>137</v>
      </c>
      <c r="E101" s="180" t="s">
        <v>788</v>
      </c>
      <c r="F101" s="181" t="s">
        <v>789</v>
      </c>
      <c r="G101" s="182" t="s">
        <v>761</v>
      </c>
      <c r="H101" s="183">
        <v>1</v>
      </c>
      <c r="I101" s="184"/>
      <c r="J101" s="185">
        <f>ROUND(I101*H101,2)</f>
        <v>0</v>
      </c>
      <c r="K101" s="181" t="s">
        <v>272</v>
      </c>
      <c r="L101" s="40"/>
      <c r="M101" s="186" t="s">
        <v>19</v>
      </c>
      <c r="N101" s="187" t="s">
        <v>42</v>
      </c>
      <c r="O101" s="65"/>
      <c r="P101" s="188">
        <f>O101*H101</f>
        <v>0</v>
      </c>
      <c r="Q101" s="188">
        <v>0</v>
      </c>
      <c r="R101" s="188">
        <f>Q101*H101</f>
        <v>0</v>
      </c>
      <c r="S101" s="188">
        <v>0</v>
      </c>
      <c r="T101" s="18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142</v>
      </c>
      <c r="AT101" s="190" t="s">
        <v>137</v>
      </c>
      <c r="AU101" s="190" t="s">
        <v>80</v>
      </c>
      <c r="AY101" s="18" t="s">
        <v>135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78</v>
      </c>
      <c r="BK101" s="191">
        <f>ROUND(I101*H101,2)</f>
        <v>0</v>
      </c>
      <c r="BL101" s="18" t="s">
        <v>142</v>
      </c>
      <c r="BM101" s="190" t="s">
        <v>291</v>
      </c>
    </row>
    <row r="102" spans="1:65" s="12" customFormat="1" ht="22.9" customHeight="1">
      <c r="B102" s="163"/>
      <c r="C102" s="164"/>
      <c r="D102" s="165" t="s">
        <v>70</v>
      </c>
      <c r="E102" s="177" t="s">
        <v>790</v>
      </c>
      <c r="F102" s="177" t="s">
        <v>791</v>
      </c>
      <c r="G102" s="164"/>
      <c r="H102" s="164"/>
      <c r="I102" s="167"/>
      <c r="J102" s="178">
        <f>BK102</f>
        <v>0</v>
      </c>
      <c r="K102" s="164"/>
      <c r="L102" s="169"/>
      <c r="M102" s="170"/>
      <c r="N102" s="171"/>
      <c r="O102" s="171"/>
      <c r="P102" s="172">
        <f>SUM(P103:P104)</f>
        <v>0</v>
      </c>
      <c r="Q102" s="171"/>
      <c r="R102" s="172">
        <f>SUM(R103:R104)</f>
        <v>0</v>
      </c>
      <c r="S102" s="171"/>
      <c r="T102" s="173">
        <f>SUM(T103:T104)</f>
        <v>0</v>
      </c>
      <c r="AR102" s="174" t="s">
        <v>167</v>
      </c>
      <c r="AT102" s="175" t="s">
        <v>70</v>
      </c>
      <c r="AU102" s="175" t="s">
        <v>78</v>
      </c>
      <c r="AY102" s="174" t="s">
        <v>135</v>
      </c>
      <c r="BK102" s="176">
        <f>SUM(BK103:BK104)</f>
        <v>0</v>
      </c>
    </row>
    <row r="103" spans="1:65" s="2" customFormat="1" ht="16.5" customHeight="1">
      <c r="A103" s="35"/>
      <c r="B103" s="36"/>
      <c r="C103" s="179" t="s">
        <v>223</v>
      </c>
      <c r="D103" s="179" t="s">
        <v>137</v>
      </c>
      <c r="E103" s="180" t="s">
        <v>792</v>
      </c>
      <c r="F103" s="181" t="s">
        <v>793</v>
      </c>
      <c r="G103" s="182" t="s">
        <v>761</v>
      </c>
      <c r="H103" s="183">
        <v>1</v>
      </c>
      <c r="I103" s="184"/>
      <c r="J103" s="185">
        <f>ROUND(I103*H103,2)</f>
        <v>0</v>
      </c>
      <c r="K103" s="181" t="s">
        <v>272</v>
      </c>
      <c r="L103" s="40"/>
      <c r="M103" s="186" t="s">
        <v>19</v>
      </c>
      <c r="N103" s="187" t="s">
        <v>42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142</v>
      </c>
      <c r="AT103" s="190" t="s">
        <v>137</v>
      </c>
      <c r="AU103" s="190" t="s">
        <v>80</v>
      </c>
      <c r="AY103" s="18" t="s">
        <v>135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78</v>
      </c>
      <c r="BK103" s="191">
        <f>ROUND(I103*H103,2)</f>
        <v>0</v>
      </c>
      <c r="BL103" s="18" t="s">
        <v>142</v>
      </c>
      <c r="BM103" s="190" t="s">
        <v>302</v>
      </c>
    </row>
    <row r="104" spans="1:65" s="2" customFormat="1" ht="16.5" customHeight="1">
      <c r="A104" s="35"/>
      <c r="B104" s="36"/>
      <c r="C104" s="179" t="s">
        <v>8</v>
      </c>
      <c r="D104" s="179" t="s">
        <v>137</v>
      </c>
      <c r="E104" s="180" t="s">
        <v>794</v>
      </c>
      <c r="F104" s="181" t="s">
        <v>795</v>
      </c>
      <c r="G104" s="182" t="s">
        <v>761</v>
      </c>
      <c r="H104" s="183">
        <v>1</v>
      </c>
      <c r="I104" s="184"/>
      <c r="J104" s="185">
        <f>ROUND(I104*H104,2)</f>
        <v>0</v>
      </c>
      <c r="K104" s="181" t="s">
        <v>272</v>
      </c>
      <c r="L104" s="40"/>
      <c r="M104" s="244" t="s">
        <v>19</v>
      </c>
      <c r="N104" s="245" t="s">
        <v>42</v>
      </c>
      <c r="O104" s="246"/>
      <c r="P104" s="247">
        <f>O104*H104</f>
        <v>0</v>
      </c>
      <c r="Q104" s="247">
        <v>0</v>
      </c>
      <c r="R104" s="247">
        <f>Q104*H104</f>
        <v>0</v>
      </c>
      <c r="S104" s="247">
        <v>0</v>
      </c>
      <c r="T104" s="248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142</v>
      </c>
      <c r="AT104" s="190" t="s">
        <v>137</v>
      </c>
      <c r="AU104" s="190" t="s">
        <v>80</v>
      </c>
      <c r="AY104" s="18" t="s">
        <v>135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78</v>
      </c>
      <c r="BK104" s="191">
        <f>ROUND(I104*H104,2)</f>
        <v>0</v>
      </c>
      <c r="BL104" s="18" t="s">
        <v>142</v>
      </c>
      <c r="BM104" s="190" t="s">
        <v>314</v>
      </c>
    </row>
    <row r="105" spans="1:65" s="2" customFormat="1" ht="6.95" customHeight="1">
      <c r="A105" s="35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0"/>
      <c r="M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</sheetData>
  <sheetProtection algorithmName="SHA-512" hashValue="ddY3AMraQyo6KXjvU8WBR53xKwv4XrJZ+2Ioi7ENQeitljfQieD3nqSp2kVlzSkFSu3iFZtPWRvjBgS+NMnTrA==" saltValue="kaLUqLZydiAz5P/WQl7csp6R0TxdL7em+A5xKVPON4lCZQyVGY32Ozb4CStm1CpsV3WtGeRSZ5FIyfwn4u2WGA==" spinCount="100000" sheet="1" objects="1" scenarios="1" formatColumns="0" formatRows="0" autoFilter="0"/>
  <autoFilter ref="C83:K10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52" customWidth="1"/>
    <col min="2" max="2" width="1.6640625" style="252" customWidth="1"/>
    <col min="3" max="4" width="5" style="252" customWidth="1"/>
    <col min="5" max="5" width="11.6640625" style="252" customWidth="1"/>
    <col min="6" max="6" width="9.1640625" style="252" customWidth="1"/>
    <col min="7" max="7" width="5" style="252" customWidth="1"/>
    <col min="8" max="8" width="77.83203125" style="252" customWidth="1"/>
    <col min="9" max="10" width="20" style="252" customWidth="1"/>
    <col min="11" max="11" width="1.6640625" style="252" customWidth="1"/>
  </cols>
  <sheetData>
    <row r="1" spans="2:11" s="1" customFormat="1" ht="37.5" customHeight="1"/>
    <row r="2" spans="2:11" s="1" customFormat="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pans="2:11" s="16" customFormat="1" ht="45" customHeight="1">
      <c r="B3" s="256"/>
      <c r="C3" s="388" t="s">
        <v>796</v>
      </c>
      <c r="D3" s="388"/>
      <c r="E3" s="388"/>
      <c r="F3" s="388"/>
      <c r="G3" s="388"/>
      <c r="H3" s="388"/>
      <c r="I3" s="388"/>
      <c r="J3" s="388"/>
      <c r="K3" s="257"/>
    </row>
    <row r="4" spans="2:11" s="1" customFormat="1" ht="25.5" customHeight="1">
      <c r="B4" s="258"/>
      <c r="C4" s="393" t="s">
        <v>797</v>
      </c>
      <c r="D4" s="393"/>
      <c r="E4" s="393"/>
      <c r="F4" s="393"/>
      <c r="G4" s="393"/>
      <c r="H4" s="393"/>
      <c r="I4" s="393"/>
      <c r="J4" s="393"/>
      <c r="K4" s="259"/>
    </row>
    <row r="5" spans="2:11" s="1" customFormat="1" ht="5.25" customHeight="1">
      <c r="B5" s="258"/>
      <c r="C5" s="260"/>
      <c r="D5" s="260"/>
      <c r="E5" s="260"/>
      <c r="F5" s="260"/>
      <c r="G5" s="260"/>
      <c r="H5" s="260"/>
      <c r="I5" s="260"/>
      <c r="J5" s="260"/>
      <c r="K5" s="259"/>
    </row>
    <row r="6" spans="2:11" s="1" customFormat="1" ht="15" customHeight="1">
      <c r="B6" s="258"/>
      <c r="C6" s="392" t="s">
        <v>798</v>
      </c>
      <c r="D6" s="392"/>
      <c r="E6" s="392"/>
      <c r="F6" s="392"/>
      <c r="G6" s="392"/>
      <c r="H6" s="392"/>
      <c r="I6" s="392"/>
      <c r="J6" s="392"/>
      <c r="K6" s="259"/>
    </row>
    <row r="7" spans="2:11" s="1" customFormat="1" ht="15" customHeight="1">
      <c r="B7" s="262"/>
      <c r="C7" s="392" t="s">
        <v>799</v>
      </c>
      <c r="D7" s="392"/>
      <c r="E7" s="392"/>
      <c r="F7" s="392"/>
      <c r="G7" s="392"/>
      <c r="H7" s="392"/>
      <c r="I7" s="392"/>
      <c r="J7" s="392"/>
      <c r="K7" s="259"/>
    </row>
    <row r="8" spans="2:11" s="1" customFormat="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pans="2:11" s="1" customFormat="1" ht="15" customHeight="1">
      <c r="B9" s="262"/>
      <c r="C9" s="392" t="s">
        <v>800</v>
      </c>
      <c r="D9" s="392"/>
      <c r="E9" s="392"/>
      <c r="F9" s="392"/>
      <c r="G9" s="392"/>
      <c r="H9" s="392"/>
      <c r="I9" s="392"/>
      <c r="J9" s="392"/>
      <c r="K9" s="259"/>
    </row>
    <row r="10" spans="2:11" s="1" customFormat="1" ht="15" customHeight="1">
      <c r="B10" s="262"/>
      <c r="C10" s="261"/>
      <c r="D10" s="392" t="s">
        <v>801</v>
      </c>
      <c r="E10" s="392"/>
      <c r="F10" s="392"/>
      <c r="G10" s="392"/>
      <c r="H10" s="392"/>
      <c r="I10" s="392"/>
      <c r="J10" s="392"/>
      <c r="K10" s="259"/>
    </row>
    <row r="11" spans="2:11" s="1" customFormat="1" ht="15" customHeight="1">
      <c r="B11" s="262"/>
      <c r="C11" s="263"/>
      <c r="D11" s="392" t="s">
        <v>802</v>
      </c>
      <c r="E11" s="392"/>
      <c r="F11" s="392"/>
      <c r="G11" s="392"/>
      <c r="H11" s="392"/>
      <c r="I11" s="392"/>
      <c r="J11" s="392"/>
      <c r="K11" s="259"/>
    </row>
    <row r="12" spans="2:11" s="1" customFormat="1" ht="15" customHeight="1">
      <c r="B12" s="262"/>
      <c r="C12" s="263"/>
      <c r="D12" s="261"/>
      <c r="E12" s="261"/>
      <c r="F12" s="261"/>
      <c r="G12" s="261"/>
      <c r="H12" s="261"/>
      <c r="I12" s="261"/>
      <c r="J12" s="261"/>
      <c r="K12" s="259"/>
    </row>
    <row r="13" spans="2:11" s="1" customFormat="1" ht="15" customHeight="1">
      <c r="B13" s="262"/>
      <c r="C13" s="263"/>
      <c r="D13" s="264" t="s">
        <v>803</v>
      </c>
      <c r="E13" s="261"/>
      <c r="F13" s="261"/>
      <c r="G13" s="261"/>
      <c r="H13" s="261"/>
      <c r="I13" s="261"/>
      <c r="J13" s="261"/>
      <c r="K13" s="259"/>
    </row>
    <row r="14" spans="2:11" s="1" customFormat="1" ht="12.75" customHeight="1">
      <c r="B14" s="262"/>
      <c r="C14" s="263"/>
      <c r="D14" s="263"/>
      <c r="E14" s="263"/>
      <c r="F14" s="263"/>
      <c r="G14" s="263"/>
      <c r="H14" s="263"/>
      <c r="I14" s="263"/>
      <c r="J14" s="263"/>
      <c r="K14" s="259"/>
    </row>
    <row r="15" spans="2:11" s="1" customFormat="1" ht="15" customHeight="1">
      <c r="B15" s="262"/>
      <c r="C15" s="263"/>
      <c r="D15" s="392" t="s">
        <v>804</v>
      </c>
      <c r="E15" s="392"/>
      <c r="F15" s="392"/>
      <c r="G15" s="392"/>
      <c r="H15" s="392"/>
      <c r="I15" s="392"/>
      <c r="J15" s="392"/>
      <c r="K15" s="259"/>
    </row>
    <row r="16" spans="2:11" s="1" customFormat="1" ht="15" customHeight="1">
      <c r="B16" s="262"/>
      <c r="C16" s="263"/>
      <c r="D16" s="392" t="s">
        <v>805</v>
      </c>
      <c r="E16" s="392"/>
      <c r="F16" s="392"/>
      <c r="G16" s="392"/>
      <c r="H16" s="392"/>
      <c r="I16" s="392"/>
      <c r="J16" s="392"/>
      <c r="K16" s="259"/>
    </row>
    <row r="17" spans="2:11" s="1" customFormat="1" ht="15" customHeight="1">
      <c r="B17" s="262"/>
      <c r="C17" s="263"/>
      <c r="D17" s="392" t="s">
        <v>806</v>
      </c>
      <c r="E17" s="392"/>
      <c r="F17" s="392"/>
      <c r="G17" s="392"/>
      <c r="H17" s="392"/>
      <c r="I17" s="392"/>
      <c r="J17" s="392"/>
      <c r="K17" s="259"/>
    </row>
    <row r="18" spans="2:11" s="1" customFormat="1" ht="15" customHeight="1">
      <c r="B18" s="262"/>
      <c r="C18" s="263"/>
      <c r="D18" s="263"/>
      <c r="E18" s="265" t="s">
        <v>77</v>
      </c>
      <c r="F18" s="392" t="s">
        <v>807</v>
      </c>
      <c r="G18" s="392"/>
      <c r="H18" s="392"/>
      <c r="I18" s="392"/>
      <c r="J18" s="392"/>
      <c r="K18" s="259"/>
    </row>
    <row r="19" spans="2:11" s="1" customFormat="1" ht="15" customHeight="1">
      <c r="B19" s="262"/>
      <c r="C19" s="263"/>
      <c r="D19" s="263"/>
      <c r="E19" s="265" t="s">
        <v>808</v>
      </c>
      <c r="F19" s="392" t="s">
        <v>809</v>
      </c>
      <c r="G19" s="392"/>
      <c r="H19" s="392"/>
      <c r="I19" s="392"/>
      <c r="J19" s="392"/>
      <c r="K19" s="259"/>
    </row>
    <row r="20" spans="2:11" s="1" customFormat="1" ht="15" customHeight="1">
      <c r="B20" s="262"/>
      <c r="C20" s="263"/>
      <c r="D20" s="263"/>
      <c r="E20" s="265" t="s">
        <v>810</v>
      </c>
      <c r="F20" s="392" t="s">
        <v>811</v>
      </c>
      <c r="G20" s="392"/>
      <c r="H20" s="392"/>
      <c r="I20" s="392"/>
      <c r="J20" s="392"/>
      <c r="K20" s="259"/>
    </row>
    <row r="21" spans="2:11" s="1" customFormat="1" ht="15" customHeight="1">
      <c r="B21" s="262"/>
      <c r="C21" s="263"/>
      <c r="D21" s="263"/>
      <c r="E21" s="265" t="s">
        <v>812</v>
      </c>
      <c r="F21" s="392" t="s">
        <v>813</v>
      </c>
      <c r="G21" s="392"/>
      <c r="H21" s="392"/>
      <c r="I21" s="392"/>
      <c r="J21" s="392"/>
      <c r="K21" s="259"/>
    </row>
    <row r="22" spans="2:11" s="1" customFormat="1" ht="15" customHeight="1">
      <c r="B22" s="262"/>
      <c r="C22" s="263"/>
      <c r="D22" s="263"/>
      <c r="E22" s="265" t="s">
        <v>814</v>
      </c>
      <c r="F22" s="392" t="s">
        <v>815</v>
      </c>
      <c r="G22" s="392"/>
      <c r="H22" s="392"/>
      <c r="I22" s="392"/>
      <c r="J22" s="392"/>
      <c r="K22" s="259"/>
    </row>
    <row r="23" spans="2:11" s="1" customFormat="1" ht="15" customHeight="1">
      <c r="B23" s="262"/>
      <c r="C23" s="263"/>
      <c r="D23" s="263"/>
      <c r="E23" s="265" t="s">
        <v>84</v>
      </c>
      <c r="F23" s="392" t="s">
        <v>816</v>
      </c>
      <c r="G23" s="392"/>
      <c r="H23" s="392"/>
      <c r="I23" s="392"/>
      <c r="J23" s="392"/>
      <c r="K23" s="259"/>
    </row>
    <row r="24" spans="2:11" s="1" customFormat="1" ht="12.75" customHeight="1">
      <c r="B24" s="262"/>
      <c r="C24" s="263"/>
      <c r="D24" s="263"/>
      <c r="E24" s="263"/>
      <c r="F24" s="263"/>
      <c r="G24" s="263"/>
      <c r="H24" s="263"/>
      <c r="I24" s="263"/>
      <c r="J24" s="263"/>
      <c r="K24" s="259"/>
    </row>
    <row r="25" spans="2:11" s="1" customFormat="1" ht="15" customHeight="1">
      <c r="B25" s="262"/>
      <c r="C25" s="392" t="s">
        <v>817</v>
      </c>
      <c r="D25" s="392"/>
      <c r="E25" s="392"/>
      <c r="F25" s="392"/>
      <c r="G25" s="392"/>
      <c r="H25" s="392"/>
      <c r="I25" s="392"/>
      <c r="J25" s="392"/>
      <c r="K25" s="259"/>
    </row>
    <row r="26" spans="2:11" s="1" customFormat="1" ht="15" customHeight="1">
      <c r="B26" s="262"/>
      <c r="C26" s="392" t="s">
        <v>818</v>
      </c>
      <c r="D26" s="392"/>
      <c r="E26" s="392"/>
      <c r="F26" s="392"/>
      <c r="G26" s="392"/>
      <c r="H26" s="392"/>
      <c r="I26" s="392"/>
      <c r="J26" s="392"/>
      <c r="K26" s="259"/>
    </row>
    <row r="27" spans="2:11" s="1" customFormat="1" ht="15" customHeight="1">
      <c r="B27" s="262"/>
      <c r="C27" s="261"/>
      <c r="D27" s="392" t="s">
        <v>819</v>
      </c>
      <c r="E27" s="392"/>
      <c r="F27" s="392"/>
      <c r="G27" s="392"/>
      <c r="H27" s="392"/>
      <c r="I27" s="392"/>
      <c r="J27" s="392"/>
      <c r="K27" s="259"/>
    </row>
    <row r="28" spans="2:11" s="1" customFormat="1" ht="15" customHeight="1">
      <c r="B28" s="262"/>
      <c r="C28" s="263"/>
      <c r="D28" s="392" t="s">
        <v>820</v>
      </c>
      <c r="E28" s="392"/>
      <c r="F28" s="392"/>
      <c r="G28" s="392"/>
      <c r="H28" s="392"/>
      <c r="I28" s="392"/>
      <c r="J28" s="392"/>
      <c r="K28" s="259"/>
    </row>
    <row r="29" spans="2:11" s="1" customFormat="1" ht="12.75" customHeight="1">
      <c r="B29" s="262"/>
      <c r="C29" s="263"/>
      <c r="D29" s="263"/>
      <c r="E29" s="263"/>
      <c r="F29" s="263"/>
      <c r="G29" s="263"/>
      <c r="H29" s="263"/>
      <c r="I29" s="263"/>
      <c r="J29" s="263"/>
      <c r="K29" s="259"/>
    </row>
    <row r="30" spans="2:11" s="1" customFormat="1" ht="15" customHeight="1">
      <c r="B30" s="262"/>
      <c r="C30" s="263"/>
      <c r="D30" s="392" t="s">
        <v>821</v>
      </c>
      <c r="E30" s="392"/>
      <c r="F30" s="392"/>
      <c r="G30" s="392"/>
      <c r="H30" s="392"/>
      <c r="I30" s="392"/>
      <c r="J30" s="392"/>
      <c r="K30" s="259"/>
    </row>
    <row r="31" spans="2:11" s="1" customFormat="1" ht="15" customHeight="1">
      <c r="B31" s="262"/>
      <c r="C31" s="263"/>
      <c r="D31" s="392" t="s">
        <v>822</v>
      </c>
      <c r="E31" s="392"/>
      <c r="F31" s="392"/>
      <c r="G31" s="392"/>
      <c r="H31" s="392"/>
      <c r="I31" s="392"/>
      <c r="J31" s="392"/>
      <c r="K31" s="259"/>
    </row>
    <row r="32" spans="2:11" s="1" customFormat="1" ht="12.75" customHeight="1">
      <c r="B32" s="262"/>
      <c r="C32" s="263"/>
      <c r="D32" s="263"/>
      <c r="E32" s="263"/>
      <c r="F32" s="263"/>
      <c r="G32" s="263"/>
      <c r="H32" s="263"/>
      <c r="I32" s="263"/>
      <c r="J32" s="263"/>
      <c r="K32" s="259"/>
    </row>
    <row r="33" spans="2:11" s="1" customFormat="1" ht="15" customHeight="1">
      <c r="B33" s="262"/>
      <c r="C33" s="263"/>
      <c r="D33" s="392" t="s">
        <v>823</v>
      </c>
      <c r="E33" s="392"/>
      <c r="F33" s="392"/>
      <c r="G33" s="392"/>
      <c r="H33" s="392"/>
      <c r="I33" s="392"/>
      <c r="J33" s="392"/>
      <c r="K33" s="259"/>
    </row>
    <row r="34" spans="2:11" s="1" customFormat="1" ht="15" customHeight="1">
      <c r="B34" s="262"/>
      <c r="C34" s="263"/>
      <c r="D34" s="392" t="s">
        <v>824</v>
      </c>
      <c r="E34" s="392"/>
      <c r="F34" s="392"/>
      <c r="G34" s="392"/>
      <c r="H34" s="392"/>
      <c r="I34" s="392"/>
      <c r="J34" s="392"/>
      <c r="K34" s="259"/>
    </row>
    <row r="35" spans="2:11" s="1" customFormat="1" ht="15" customHeight="1">
      <c r="B35" s="262"/>
      <c r="C35" s="263"/>
      <c r="D35" s="392" t="s">
        <v>825</v>
      </c>
      <c r="E35" s="392"/>
      <c r="F35" s="392"/>
      <c r="G35" s="392"/>
      <c r="H35" s="392"/>
      <c r="I35" s="392"/>
      <c r="J35" s="392"/>
      <c r="K35" s="259"/>
    </row>
    <row r="36" spans="2:11" s="1" customFormat="1" ht="15" customHeight="1">
      <c r="B36" s="262"/>
      <c r="C36" s="263"/>
      <c r="D36" s="261"/>
      <c r="E36" s="264" t="s">
        <v>121</v>
      </c>
      <c r="F36" s="261"/>
      <c r="G36" s="392" t="s">
        <v>826</v>
      </c>
      <c r="H36" s="392"/>
      <c r="I36" s="392"/>
      <c r="J36" s="392"/>
      <c r="K36" s="259"/>
    </row>
    <row r="37" spans="2:11" s="1" customFormat="1" ht="30.75" customHeight="1">
      <c r="B37" s="262"/>
      <c r="C37" s="263"/>
      <c r="D37" s="261"/>
      <c r="E37" s="264" t="s">
        <v>827</v>
      </c>
      <c r="F37" s="261"/>
      <c r="G37" s="392" t="s">
        <v>828</v>
      </c>
      <c r="H37" s="392"/>
      <c r="I37" s="392"/>
      <c r="J37" s="392"/>
      <c r="K37" s="259"/>
    </row>
    <row r="38" spans="2:11" s="1" customFormat="1" ht="15" customHeight="1">
      <c r="B38" s="262"/>
      <c r="C38" s="263"/>
      <c r="D38" s="261"/>
      <c r="E38" s="264" t="s">
        <v>52</v>
      </c>
      <c r="F38" s="261"/>
      <c r="G38" s="392" t="s">
        <v>829</v>
      </c>
      <c r="H38" s="392"/>
      <c r="I38" s="392"/>
      <c r="J38" s="392"/>
      <c r="K38" s="259"/>
    </row>
    <row r="39" spans="2:11" s="1" customFormat="1" ht="15" customHeight="1">
      <c r="B39" s="262"/>
      <c r="C39" s="263"/>
      <c r="D39" s="261"/>
      <c r="E39" s="264" t="s">
        <v>53</v>
      </c>
      <c r="F39" s="261"/>
      <c r="G39" s="392" t="s">
        <v>830</v>
      </c>
      <c r="H39" s="392"/>
      <c r="I39" s="392"/>
      <c r="J39" s="392"/>
      <c r="K39" s="259"/>
    </row>
    <row r="40" spans="2:11" s="1" customFormat="1" ht="15" customHeight="1">
      <c r="B40" s="262"/>
      <c r="C40" s="263"/>
      <c r="D40" s="261"/>
      <c r="E40" s="264" t="s">
        <v>122</v>
      </c>
      <c r="F40" s="261"/>
      <c r="G40" s="392" t="s">
        <v>831</v>
      </c>
      <c r="H40" s="392"/>
      <c r="I40" s="392"/>
      <c r="J40" s="392"/>
      <c r="K40" s="259"/>
    </row>
    <row r="41" spans="2:11" s="1" customFormat="1" ht="15" customHeight="1">
      <c r="B41" s="262"/>
      <c r="C41" s="263"/>
      <c r="D41" s="261"/>
      <c r="E41" s="264" t="s">
        <v>123</v>
      </c>
      <c r="F41" s="261"/>
      <c r="G41" s="392" t="s">
        <v>832</v>
      </c>
      <c r="H41" s="392"/>
      <c r="I41" s="392"/>
      <c r="J41" s="392"/>
      <c r="K41" s="259"/>
    </row>
    <row r="42" spans="2:11" s="1" customFormat="1" ht="15" customHeight="1">
      <c r="B42" s="262"/>
      <c r="C42" s="263"/>
      <c r="D42" s="261"/>
      <c r="E42" s="264" t="s">
        <v>833</v>
      </c>
      <c r="F42" s="261"/>
      <c r="G42" s="392" t="s">
        <v>834</v>
      </c>
      <c r="H42" s="392"/>
      <c r="I42" s="392"/>
      <c r="J42" s="392"/>
      <c r="K42" s="259"/>
    </row>
    <row r="43" spans="2:11" s="1" customFormat="1" ht="15" customHeight="1">
      <c r="B43" s="262"/>
      <c r="C43" s="263"/>
      <c r="D43" s="261"/>
      <c r="E43" s="264"/>
      <c r="F43" s="261"/>
      <c r="G43" s="392" t="s">
        <v>835</v>
      </c>
      <c r="H43" s="392"/>
      <c r="I43" s="392"/>
      <c r="J43" s="392"/>
      <c r="K43" s="259"/>
    </row>
    <row r="44" spans="2:11" s="1" customFormat="1" ht="15" customHeight="1">
      <c r="B44" s="262"/>
      <c r="C44" s="263"/>
      <c r="D44" s="261"/>
      <c r="E44" s="264" t="s">
        <v>836</v>
      </c>
      <c r="F44" s="261"/>
      <c r="G44" s="392" t="s">
        <v>837</v>
      </c>
      <c r="H44" s="392"/>
      <c r="I44" s="392"/>
      <c r="J44" s="392"/>
      <c r="K44" s="259"/>
    </row>
    <row r="45" spans="2:11" s="1" customFormat="1" ht="15" customHeight="1">
      <c r="B45" s="262"/>
      <c r="C45" s="263"/>
      <c r="D45" s="261"/>
      <c r="E45" s="264" t="s">
        <v>125</v>
      </c>
      <c r="F45" s="261"/>
      <c r="G45" s="392" t="s">
        <v>838</v>
      </c>
      <c r="H45" s="392"/>
      <c r="I45" s="392"/>
      <c r="J45" s="392"/>
      <c r="K45" s="259"/>
    </row>
    <row r="46" spans="2:11" s="1" customFormat="1" ht="12.75" customHeight="1">
      <c r="B46" s="262"/>
      <c r="C46" s="263"/>
      <c r="D46" s="261"/>
      <c r="E46" s="261"/>
      <c r="F46" s="261"/>
      <c r="G46" s="261"/>
      <c r="H46" s="261"/>
      <c r="I46" s="261"/>
      <c r="J46" s="261"/>
      <c r="K46" s="259"/>
    </row>
    <row r="47" spans="2:11" s="1" customFormat="1" ht="15" customHeight="1">
      <c r="B47" s="262"/>
      <c r="C47" s="263"/>
      <c r="D47" s="392" t="s">
        <v>839</v>
      </c>
      <c r="E47" s="392"/>
      <c r="F47" s="392"/>
      <c r="G47" s="392"/>
      <c r="H47" s="392"/>
      <c r="I47" s="392"/>
      <c r="J47" s="392"/>
      <c r="K47" s="259"/>
    </row>
    <row r="48" spans="2:11" s="1" customFormat="1" ht="15" customHeight="1">
      <c r="B48" s="262"/>
      <c r="C48" s="263"/>
      <c r="D48" s="263"/>
      <c r="E48" s="392" t="s">
        <v>840</v>
      </c>
      <c r="F48" s="392"/>
      <c r="G48" s="392"/>
      <c r="H48" s="392"/>
      <c r="I48" s="392"/>
      <c r="J48" s="392"/>
      <c r="K48" s="259"/>
    </row>
    <row r="49" spans="2:11" s="1" customFormat="1" ht="15" customHeight="1">
      <c r="B49" s="262"/>
      <c r="C49" s="263"/>
      <c r="D49" s="263"/>
      <c r="E49" s="392" t="s">
        <v>841</v>
      </c>
      <c r="F49" s="392"/>
      <c r="G49" s="392"/>
      <c r="H49" s="392"/>
      <c r="I49" s="392"/>
      <c r="J49" s="392"/>
      <c r="K49" s="259"/>
    </row>
    <row r="50" spans="2:11" s="1" customFormat="1" ht="15" customHeight="1">
      <c r="B50" s="262"/>
      <c r="C50" s="263"/>
      <c r="D50" s="263"/>
      <c r="E50" s="392" t="s">
        <v>842</v>
      </c>
      <c r="F50" s="392"/>
      <c r="G50" s="392"/>
      <c r="H50" s="392"/>
      <c r="I50" s="392"/>
      <c r="J50" s="392"/>
      <c r="K50" s="259"/>
    </row>
    <row r="51" spans="2:11" s="1" customFormat="1" ht="15" customHeight="1">
      <c r="B51" s="262"/>
      <c r="C51" s="263"/>
      <c r="D51" s="392" t="s">
        <v>843</v>
      </c>
      <c r="E51" s="392"/>
      <c r="F51" s="392"/>
      <c r="G51" s="392"/>
      <c r="H51" s="392"/>
      <c r="I51" s="392"/>
      <c r="J51" s="392"/>
      <c r="K51" s="259"/>
    </row>
    <row r="52" spans="2:11" s="1" customFormat="1" ht="25.5" customHeight="1">
      <c r="B52" s="258"/>
      <c r="C52" s="393" t="s">
        <v>844</v>
      </c>
      <c r="D52" s="393"/>
      <c r="E52" s="393"/>
      <c r="F52" s="393"/>
      <c r="G52" s="393"/>
      <c r="H52" s="393"/>
      <c r="I52" s="393"/>
      <c r="J52" s="393"/>
      <c r="K52" s="259"/>
    </row>
    <row r="53" spans="2:11" s="1" customFormat="1" ht="5.25" customHeight="1">
      <c r="B53" s="258"/>
      <c r="C53" s="260"/>
      <c r="D53" s="260"/>
      <c r="E53" s="260"/>
      <c r="F53" s="260"/>
      <c r="G53" s="260"/>
      <c r="H53" s="260"/>
      <c r="I53" s="260"/>
      <c r="J53" s="260"/>
      <c r="K53" s="259"/>
    </row>
    <row r="54" spans="2:11" s="1" customFormat="1" ht="15" customHeight="1">
      <c r="B54" s="258"/>
      <c r="C54" s="392" t="s">
        <v>845</v>
      </c>
      <c r="D54" s="392"/>
      <c r="E54" s="392"/>
      <c r="F54" s="392"/>
      <c r="G54" s="392"/>
      <c r="H54" s="392"/>
      <c r="I54" s="392"/>
      <c r="J54" s="392"/>
      <c r="K54" s="259"/>
    </row>
    <row r="55" spans="2:11" s="1" customFormat="1" ht="15" customHeight="1">
      <c r="B55" s="258"/>
      <c r="C55" s="392" t="s">
        <v>846</v>
      </c>
      <c r="D55" s="392"/>
      <c r="E55" s="392"/>
      <c r="F55" s="392"/>
      <c r="G55" s="392"/>
      <c r="H55" s="392"/>
      <c r="I55" s="392"/>
      <c r="J55" s="392"/>
      <c r="K55" s="259"/>
    </row>
    <row r="56" spans="2:11" s="1" customFormat="1" ht="12.75" customHeight="1">
      <c r="B56" s="258"/>
      <c r="C56" s="261"/>
      <c r="D56" s="261"/>
      <c r="E56" s="261"/>
      <c r="F56" s="261"/>
      <c r="G56" s="261"/>
      <c r="H56" s="261"/>
      <c r="I56" s="261"/>
      <c r="J56" s="261"/>
      <c r="K56" s="259"/>
    </row>
    <row r="57" spans="2:11" s="1" customFormat="1" ht="15" customHeight="1">
      <c r="B57" s="258"/>
      <c r="C57" s="392" t="s">
        <v>847</v>
      </c>
      <c r="D57" s="392"/>
      <c r="E57" s="392"/>
      <c r="F57" s="392"/>
      <c r="G57" s="392"/>
      <c r="H57" s="392"/>
      <c r="I57" s="392"/>
      <c r="J57" s="392"/>
      <c r="K57" s="259"/>
    </row>
    <row r="58" spans="2:11" s="1" customFormat="1" ht="15" customHeight="1">
      <c r="B58" s="258"/>
      <c r="C58" s="263"/>
      <c r="D58" s="392" t="s">
        <v>848</v>
      </c>
      <c r="E58" s="392"/>
      <c r="F58" s="392"/>
      <c r="G58" s="392"/>
      <c r="H58" s="392"/>
      <c r="I58" s="392"/>
      <c r="J58" s="392"/>
      <c r="K58" s="259"/>
    </row>
    <row r="59" spans="2:11" s="1" customFormat="1" ht="15" customHeight="1">
      <c r="B59" s="258"/>
      <c r="C59" s="263"/>
      <c r="D59" s="392" t="s">
        <v>849</v>
      </c>
      <c r="E59" s="392"/>
      <c r="F59" s="392"/>
      <c r="G59" s="392"/>
      <c r="H59" s="392"/>
      <c r="I59" s="392"/>
      <c r="J59" s="392"/>
      <c r="K59" s="259"/>
    </row>
    <row r="60" spans="2:11" s="1" customFormat="1" ht="15" customHeight="1">
      <c r="B60" s="258"/>
      <c r="C60" s="263"/>
      <c r="D60" s="392" t="s">
        <v>850</v>
      </c>
      <c r="E60" s="392"/>
      <c r="F60" s="392"/>
      <c r="G60" s="392"/>
      <c r="H60" s="392"/>
      <c r="I60" s="392"/>
      <c r="J60" s="392"/>
      <c r="K60" s="259"/>
    </row>
    <row r="61" spans="2:11" s="1" customFormat="1" ht="15" customHeight="1">
      <c r="B61" s="258"/>
      <c r="C61" s="263"/>
      <c r="D61" s="392" t="s">
        <v>851</v>
      </c>
      <c r="E61" s="392"/>
      <c r="F61" s="392"/>
      <c r="G61" s="392"/>
      <c r="H61" s="392"/>
      <c r="I61" s="392"/>
      <c r="J61" s="392"/>
      <c r="K61" s="259"/>
    </row>
    <row r="62" spans="2:11" s="1" customFormat="1" ht="15" customHeight="1">
      <c r="B62" s="258"/>
      <c r="C62" s="263"/>
      <c r="D62" s="394" t="s">
        <v>852</v>
      </c>
      <c r="E62" s="394"/>
      <c r="F62" s="394"/>
      <c r="G62" s="394"/>
      <c r="H62" s="394"/>
      <c r="I62" s="394"/>
      <c r="J62" s="394"/>
      <c r="K62" s="259"/>
    </row>
    <row r="63" spans="2:11" s="1" customFormat="1" ht="15" customHeight="1">
      <c r="B63" s="258"/>
      <c r="C63" s="263"/>
      <c r="D63" s="392" t="s">
        <v>853</v>
      </c>
      <c r="E63" s="392"/>
      <c r="F63" s="392"/>
      <c r="G63" s="392"/>
      <c r="H63" s="392"/>
      <c r="I63" s="392"/>
      <c r="J63" s="392"/>
      <c r="K63" s="259"/>
    </row>
    <row r="64" spans="2:11" s="1" customFormat="1" ht="12.75" customHeight="1">
      <c r="B64" s="258"/>
      <c r="C64" s="263"/>
      <c r="D64" s="263"/>
      <c r="E64" s="266"/>
      <c r="F64" s="263"/>
      <c r="G64" s="263"/>
      <c r="H64" s="263"/>
      <c r="I64" s="263"/>
      <c r="J64" s="263"/>
      <c r="K64" s="259"/>
    </row>
    <row r="65" spans="2:11" s="1" customFormat="1" ht="15" customHeight="1">
      <c r="B65" s="258"/>
      <c r="C65" s="263"/>
      <c r="D65" s="392" t="s">
        <v>854</v>
      </c>
      <c r="E65" s="392"/>
      <c r="F65" s="392"/>
      <c r="G65" s="392"/>
      <c r="H65" s="392"/>
      <c r="I65" s="392"/>
      <c r="J65" s="392"/>
      <c r="K65" s="259"/>
    </row>
    <row r="66" spans="2:11" s="1" customFormat="1" ht="15" customHeight="1">
      <c r="B66" s="258"/>
      <c r="C66" s="263"/>
      <c r="D66" s="394" t="s">
        <v>855</v>
      </c>
      <c r="E66" s="394"/>
      <c r="F66" s="394"/>
      <c r="G66" s="394"/>
      <c r="H66" s="394"/>
      <c r="I66" s="394"/>
      <c r="J66" s="394"/>
      <c r="K66" s="259"/>
    </row>
    <row r="67" spans="2:11" s="1" customFormat="1" ht="15" customHeight="1">
      <c r="B67" s="258"/>
      <c r="C67" s="263"/>
      <c r="D67" s="392" t="s">
        <v>856</v>
      </c>
      <c r="E67" s="392"/>
      <c r="F67" s="392"/>
      <c r="G67" s="392"/>
      <c r="H67" s="392"/>
      <c r="I67" s="392"/>
      <c r="J67" s="392"/>
      <c r="K67" s="259"/>
    </row>
    <row r="68" spans="2:11" s="1" customFormat="1" ht="15" customHeight="1">
      <c r="B68" s="258"/>
      <c r="C68" s="263"/>
      <c r="D68" s="392" t="s">
        <v>857</v>
      </c>
      <c r="E68" s="392"/>
      <c r="F68" s="392"/>
      <c r="G68" s="392"/>
      <c r="H68" s="392"/>
      <c r="I68" s="392"/>
      <c r="J68" s="392"/>
      <c r="K68" s="259"/>
    </row>
    <row r="69" spans="2:11" s="1" customFormat="1" ht="15" customHeight="1">
      <c r="B69" s="258"/>
      <c r="C69" s="263"/>
      <c r="D69" s="392" t="s">
        <v>858</v>
      </c>
      <c r="E69" s="392"/>
      <c r="F69" s="392"/>
      <c r="G69" s="392"/>
      <c r="H69" s="392"/>
      <c r="I69" s="392"/>
      <c r="J69" s="392"/>
      <c r="K69" s="259"/>
    </row>
    <row r="70" spans="2:11" s="1" customFormat="1" ht="15" customHeight="1">
      <c r="B70" s="258"/>
      <c r="C70" s="263"/>
      <c r="D70" s="392" t="s">
        <v>859</v>
      </c>
      <c r="E70" s="392"/>
      <c r="F70" s="392"/>
      <c r="G70" s="392"/>
      <c r="H70" s="392"/>
      <c r="I70" s="392"/>
      <c r="J70" s="392"/>
      <c r="K70" s="259"/>
    </row>
    <row r="71" spans="2:11" s="1" customFormat="1" ht="12.75" customHeight="1">
      <c r="B71" s="267"/>
      <c r="C71" s="268"/>
      <c r="D71" s="268"/>
      <c r="E71" s="268"/>
      <c r="F71" s="268"/>
      <c r="G71" s="268"/>
      <c r="H71" s="268"/>
      <c r="I71" s="268"/>
      <c r="J71" s="268"/>
      <c r="K71" s="269"/>
    </row>
    <row r="72" spans="2:11" s="1" customFormat="1" ht="18.75" customHeight="1">
      <c r="B72" s="270"/>
      <c r="C72" s="270"/>
      <c r="D72" s="270"/>
      <c r="E72" s="270"/>
      <c r="F72" s="270"/>
      <c r="G72" s="270"/>
      <c r="H72" s="270"/>
      <c r="I72" s="270"/>
      <c r="J72" s="270"/>
      <c r="K72" s="271"/>
    </row>
    <row r="73" spans="2:11" s="1" customFormat="1" ht="18.75" customHeight="1">
      <c r="B73" s="271"/>
      <c r="C73" s="271"/>
      <c r="D73" s="271"/>
      <c r="E73" s="271"/>
      <c r="F73" s="271"/>
      <c r="G73" s="271"/>
      <c r="H73" s="271"/>
      <c r="I73" s="271"/>
      <c r="J73" s="271"/>
      <c r="K73" s="271"/>
    </row>
    <row r="74" spans="2:11" s="1" customFormat="1" ht="7.5" customHeight="1">
      <c r="B74" s="272"/>
      <c r="C74" s="273"/>
      <c r="D74" s="273"/>
      <c r="E74" s="273"/>
      <c r="F74" s="273"/>
      <c r="G74" s="273"/>
      <c r="H74" s="273"/>
      <c r="I74" s="273"/>
      <c r="J74" s="273"/>
      <c r="K74" s="274"/>
    </row>
    <row r="75" spans="2:11" s="1" customFormat="1" ht="45" customHeight="1">
      <c r="B75" s="275"/>
      <c r="C75" s="387" t="s">
        <v>860</v>
      </c>
      <c r="D75" s="387"/>
      <c r="E75" s="387"/>
      <c r="F75" s="387"/>
      <c r="G75" s="387"/>
      <c r="H75" s="387"/>
      <c r="I75" s="387"/>
      <c r="J75" s="387"/>
      <c r="K75" s="276"/>
    </row>
    <row r="76" spans="2:11" s="1" customFormat="1" ht="17.25" customHeight="1">
      <c r="B76" s="275"/>
      <c r="C76" s="277" t="s">
        <v>861</v>
      </c>
      <c r="D76" s="277"/>
      <c r="E76" s="277"/>
      <c r="F76" s="277" t="s">
        <v>862</v>
      </c>
      <c r="G76" s="278"/>
      <c r="H76" s="277" t="s">
        <v>53</v>
      </c>
      <c r="I76" s="277" t="s">
        <v>56</v>
      </c>
      <c r="J76" s="277" t="s">
        <v>863</v>
      </c>
      <c r="K76" s="276"/>
    </row>
    <row r="77" spans="2:11" s="1" customFormat="1" ht="17.25" customHeight="1">
      <c r="B77" s="275"/>
      <c r="C77" s="279" t="s">
        <v>864</v>
      </c>
      <c r="D77" s="279"/>
      <c r="E77" s="279"/>
      <c r="F77" s="280" t="s">
        <v>865</v>
      </c>
      <c r="G77" s="281"/>
      <c r="H77" s="279"/>
      <c r="I77" s="279"/>
      <c r="J77" s="279" t="s">
        <v>866</v>
      </c>
      <c r="K77" s="276"/>
    </row>
    <row r="78" spans="2:11" s="1" customFormat="1" ht="5.25" customHeight="1">
      <c r="B78" s="275"/>
      <c r="C78" s="282"/>
      <c r="D78" s="282"/>
      <c r="E78" s="282"/>
      <c r="F78" s="282"/>
      <c r="G78" s="283"/>
      <c r="H78" s="282"/>
      <c r="I78" s="282"/>
      <c r="J78" s="282"/>
      <c r="K78" s="276"/>
    </row>
    <row r="79" spans="2:11" s="1" customFormat="1" ht="15" customHeight="1">
      <c r="B79" s="275"/>
      <c r="C79" s="264" t="s">
        <v>52</v>
      </c>
      <c r="D79" s="284"/>
      <c r="E79" s="284"/>
      <c r="F79" s="285" t="s">
        <v>867</v>
      </c>
      <c r="G79" s="286"/>
      <c r="H79" s="264" t="s">
        <v>868</v>
      </c>
      <c r="I79" s="264" t="s">
        <v>869</v>
      </c>
      <c r="J79" s="264">
        <v>20</v>
      </c>
      <c r="K79" s="276"/>
    </row>
    <row r="80" spans="2:11" s="1" customFormat="1" ht="15" customHeight="1">
      <c r="B80" s="275"/>
      <c r="C80" s="264" t="s">
        <v>870</v>
      </c>
      <c r="D80" s="264"/>
      <c r="E80" s="264"/>
      <c r="F80" s="285" t="s">
        <v>867</v>
      </c>
      <c r="G80" s="286"/>
      <c r="H80" s="264" t="s">
        <v>871</v>
      </c>
      <c r="I80" s="264" t="s">
        <v>869</v>
      </c>
      <c r="J80" s="264">
        <v>120</v>
      </c>
      <c r="K80" s="276"/>
    </row>
    <row r="81" spans="2:11" s="1" customFormat="1" ht="15" customHeight="1">
      <c r="B81" s="287"/>
      <c r="C81" s="264" t="s">
        <v>872</v>
      </c>
      <c r="D81" s="264"/>
      <c r="E81" s="264"/>
      <c r="F81" s="285" t="s">
        <v>873</v>
      </c>
      <c r="G81" s="286"/>
      <c r="H81" s="264" t="s">
        <v>874</v>
      </c>
      <c r="I81" s="264" t="s">
        <v>869</v>
      </c>
      <c r="J81" s="264">
        <v>50</v>
      </c>
      <c r="K81" s="276"/>
    </row>
    <row r="82" spans="2:11" s="1" customFormat="1" ht="15" customHeight="1">
      <c r="B82" s="287"/>
      <c r="C82" s="264" t="s">
        <v>875</v>
      </c>
      <c r="D82" s="264"/>
      <c r="E82" s="264"/>
      <c r="F82" s="285" t="s">
        <v>867</v>
      </c>
      <c r="G82" s="286"/>
      <c r="H82" s="264" t="s">
        <v>876</v>
      </c>
      <c r="I82" s="264" t="s">
        <v>877</v>
      </c>
      <c r="J82" s="264"/>
      <c r="K82" s="276"/>
    </row>
    <row r="83" spans="2:11" s="1" customFormat="1" ht="15" customHeight="1">
      <c r="B83" s="287"/>
      <c r="C83" s="288" t="s">
        <v>878</v>
      </c>
      <c r="D83" s="288"/>
      <c r="E83" s="288"/>
      <c r="F83" s="289" t="s">
        <v>873</v>
      </c>
      <c r="G83" s="288"/>
      <c r="H83" s="288" t="s">
        <v>879</v>
      </c>
      <c r="I83" s="288" t="s">
        <v>869</v>
      </c>
      <c r="J83" s="288">
        <v>15</v>
      </c>
      <c r="K83" s="276"/>
    </row>
    <row r="84" spans="2:11" s="1" customFormat="1" ht="15" customHeight="1">
      <c r="B84" s="287"/>
      <c r="C84" s="288" t="s">
        <v>880</v>
      </c>
      <c r="D84" s="288"/>
      <c r="E84" s="288"/>
      <c r="F84" s="289" t="s">
        <v>873</v>
      </c>
      <c r="G84" s="288"/>
      <c r="H84" s="288" t="s">
        <v>881</v>
      </c>
      <c r="I84" s="288" t="s">
        <v>869</v>
      </c>
      <c r="J84" s="288">
        <v>15</v>
      </c>
      <c r="K84" s="276"/>
    </row>
    <row r="85" spans="2:11" s="1" customFormat="1" ht="15" customHeight="1">
      <c r="B85" s="287"/>
      <c r="C85" s="288" t="s">
        <v>882</v>
      </c>
      <c r="D85" s="288"/>
      <c r="E85" s="288"/>
      <c r="F85" s="289" t="s">
        <v>873</v>
      </c>
      <c r="G85" s="288"/>
      <c r="H85" s="288" t="s">
        <v>883</v>
      </c>
      <c r="I85" s="288" t="s">
        <v>869</v>
      </c>
      <c r="J85" s="288">
        <v>20</v>
      </c>
      <c r="K85" s="276"/>
    </row>
    <row r="86" spans="2:11" s="1" customFormat="1" ht="15" customHeight="1">
      <c r="B86" s="287"/>
      <c r="C86" s="288" t="s">
        <v>884</v>
      </c>
      <c r="D86" s="288"/>
      <c r="E86" s="288"/>
      <c r="F86" s="289" t="s">
        <v>873</v>
      </c>
      <c r="G86" s="288"/>
      <c r="H86" s="288" t="s">
        <v>885</v>
      </c>
      <c r="I86" s="288" t="s">
        <v>869</v>
      </c>
      <c r="J86" s="288">
        <v>20</v>
      </c>
      <c r="K86" s="276"/>
    </row>
    <row r="87" spans="2:11" s="1" customFormat="1" ht="15" customHeight="1">
      <c r="B87" s="287"/>
      <c r="C87" s="264" t="s">
        <v>886</v>
      </c>
      <c r="D87" s="264"/>
      <c r="E87" s="264"/>
      <c r="F87" s="285" t="s">
        <v>873</v>
      </c>
      <c r="G87" s="286"/>
      <c r="H87" s="264" t="s">
        <v>887</v>
      </c>
      <c r="I87" s="264" t="s">
        <v>869</v>
      </c>
      <c r="J87" s="264">
        <v>50</v>
      </c>
      <c r="K87" s="276"/>
    </row>
    <row r="88" spans="2:11" s="1" customFormat="1" ht="15" customHeight="1">
      <c r="B88" s="287"/>
      <c r="C88" s="264" t="s">
        <v>888</v>
      </c>
      <c r="D88" s="264"/>
      <c r="E88" s="264"/>
      <c r="F88" s="285" t="s">
        <v>873</v>
      </c>
      <c r="G88" s="286"/>
      <c r="H88" s="264" t="s">
        <v>889</v>
      </c>
      <c r="I88" s="264" t="s">
        <v>869</v>
      </c>
      <c r="J88" s="264">
        <v>20</v>
      </c>
      <c r="K88" s="276"/>
    </row>
    <row r="89" spans="2:11" s="1" customFormat="1" ht="15" customHeight="1">
      <c r="B89" s="287"/>
      <c r="C89" s="264" t="s">
        <v>890</v>
      </c>
      <c r="D89" s="264"/>
      <c r="E89" s="264"/>
      <c r="F89" s="285" t="s">
        <v>873</v>
      </c>
      <c r="G89" s="286"/>
      <c r="H89" s="264" t="s">
        <v>891</v>
      </c>
      <c r="I89" s="264" t="s">
        <v>869</v>
      </c>
      <c r="J89" s="264">
        <v>20</v>
      </c>
      <c r="K89" s="276"/>
    </row>
    <row r="90" spans="2:11" s="1" customFormat="1" ht="15" customHeight="1">
      <c r="B90" s="287"/>
      <c r="C90" s="264" t="s">
        <v>892</v>
      </c>
      <c r="D90" s="264"/>
      <c r="E90" s="264"/>
      <c r="F90" s="285" t="s">
        <v>873</v>
      </c>
      <c r="G90" s="286"/>
      <c r="H90" s="264" t="s">
        <v>893</v>
      </c>
      <c r="I90" s="264" t="s">
        <v>869</v>
      </c>
      <c r="J90" s="264">
        <v>50</v>
      </c>
      <c r="K90" s="276"/>
    </row>
    <row r="91" spans="2:11" s="1" customFormat="1" ht="15" customHeight="1">
      <c r="B91" s="287"/>
      <c r="C91" s="264" t="s">
        <v>894</v>
      </c>
      <c r="D91" s="264"/>
      <c r="E91" s="264"/>
      <c r="F91" s="285" t="s">
        <v>873</v>
      </c>
      <c r="G91" s="286"/>
      <c r="H91" s="264" t="s">
        <v>894</v>
      </c>
      <c r="I91" s="264" t="s">
        <v>869</v>
      </c>
      <c r="J91" s="264">
        <v>50</v>
      </c>
      <c r="K91" s="276"/>
    </row>
    <row r="92" spans="2:11" s="1" customFormat="1" ht="15" customHeight="1">
      <c r="B92" s="287"/>
      <c r="C92" s="264" t="s">
        <v>895</v>
      </c>
      <c r="D92" s="264"/>
      <c r="E92" s="264"/>
      <c r="F92" s="285" t="s">
        <v>873</v>
      </c>
      <c r="G92" s="286"/>
      <c r="H92" s="264" t="s">
        <v>896</v>
      </c>
      <c r="I92" s="264" t="s">
        <v>869</v>
      </c>
      <c r="J92" s="264">
        <v>255</v>
      </c>
      <c r="K92" s="276"/>
    </row>
    <row r="93" spans="2:11" s="1" customFormat="1" ht="15" customHeight="1">
      <c r="B93" s="287"/>
      <c r="C93" s="264" t="s">
        <v>897</v>
      </c>
      <c r="D93" s="264"/>
      <c r="E93" s="264"/>
      <c r="F93" s="285" t="s">
        <v>867</v>
      </c>
      <c r="G93" s="286"/>
      <c r="H93" s="264" t="s">
        <v>898</v>
      </c>
      <c r="I93" s="264" t="s">
        <v>899</v>
      </c>
      <c r="J93" s="264"/>
      <c r="K93" s="276"/>
    </row>
    <row r="94" spans="2:11" s="1" customFormat="1" ht="15" customHeight="1">
      <c r="B94" s="287"/>
      <c r="C94" s="264" t="s">
        <v>900</v>
      </c>
      <c r="D94" s="264"/>
      <c r="E94" s="264"/>
      <c r="F94" s="285" t="s">
        <v>867</v>
      </c>
      <c r="G94" s="286"/>
      <c r="H94" s="264" t="s">
        <v>901</v>
      </c>
      <c r="I94" s="264" t="s">
        <v>902</v>
      </c>
      <c r="J94" s="264"/>
      <c r="K94" s="276"/>
    </row>
    <row r="95" spans="2:11" s="1" customFormat="1" ht="15" customHeight="1">
      <c r="B95" s="287"/>
      <c r="C95" s="264" t="s">
        <v>903</v>
      </c>
      <c r="D95" s="264"/>
      <c r="E95" s="264"/>
      <c r="F95" s="285" t="s">
        <v>867</v>
      </c>
      <c r="G95" s="286"/>
      <c r="H95" s="264" t="s">
        <v>903</v>
      </c>
      <c r="I95" s="264" t="s">
        <v>902</v>
      </c>
      <c r="J95" s="264"/>
      <c r="K95" s="276"/>
    </row>
    <row r="96" spans="2:11" s="1" customFormat="1" ht="15" customHeight="1">
      <c r="B96" s="287"/>
      <c r="C96" s="264" t="s">
        <v>37</v>
      </c>
      <c r="D96" s="264"/>
      <c r="E96" s="264"/>
      <c r="F96" s="285" t="s">
        <v>867</v>
      </c>
      <c r="G96" s="286"/>
      <c r="H96" s="264" t="s">
        <v>904</v>
      </c>
      <c r="I96" s="264" t="s">
        <v>902</v>
      </c>
      <c r="J96" s="264"/>
      <c r="K96" s="276"/>
    </row>
    <row r="97" spans="2:11" s="1" customFormat="1" ht="15" customHeight="1">
      <c r="B97" s="287"/>
      <c r="C97" s="264" t="s">
        <v>47</v>
      </c>
      <c r="D97" s="264"/>
      <c r="E97" s="264"/>
      <c r="F97" s="285" t="s">
        <v>867</v>
      </c>
      <c r="G97" s="286"/>
      <c r="H97" s="264" t="s">
        <v>905</v>
      </c>
      <c r="I97" s="264" t="s">
        <v>902</v>
      </c>
      <c r="J97" s="264"/>
      <c r="K97" s="276"/>
    </row>
    <row r="98" spans="2:11" s="1" customFormat="1" ht="15" customHeight="1">
      <c r="B98" s="290"/>
      <c r="C98" s="291"/>
      <c r="D98" s="291"/>
      <c r="E98" s="291"/>
      <c r="F98" s="291"/>
      <c r="G98" s="291"/>
      <c r="H98" s="291"/>
      <c r="I98" s="291"/>
      <c r="J98" s="291"/>
      <c r="K98" s="292"/>
    </row>
    <row r="99" spans="2:11" s="1" customFormat="1" ht="18.75" customHeight="1">
      <c r="B99" s="293"/>
      <c r="C99" s="294"/>
      <c r="D99" s="294"/>
      <c r="E99" s="294"/>
      <c r="F99" s="294"/>
      <c r="G99" s="294"/>
      <c r="H99" s="294"/>
      <c r="I99" s="294"/>
      <c r="J99" s="294"/>
      <c r="K99" s="293"/>
    </row>
    <row r="100" spans="2:11" s="1" customFormat="1" ht="18.75" customHeight="1"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</row>
    <row r="101" spans="2:11" s="1" customFormat="1" ht="7.5" customHeight="1">
      <c r="B101" s="272"/>
      <c r="C101" s="273"/>
      <c r="D101" s="273"/>
      <c r="E101" s="273"/>
      <c r="F101" s="273"/>
      <c r="G101" s="273"/>
      <c r="H101" s="273"/>
      <c r="I101" s="273"/>
      <c r="J101" s="273"/>
      <c r="K101" s="274"/>
    </row>
    <row r="102" spans="2:11" s="1" customFormat="1" ht="45" customHeight="1">
      <c r="B102" s="275"/>
      <c r="C102" s="387" t="s">
        <v>906</v>
      </c>
      <c r="D102" s="387"/>
      <c r="E102" s="387"/>
      <c r="F102" s="387"/>
      <c r="G102" s="387"/>
      <c r="H102" s="387"/>
      <c r="I102" s="387"/>
      <c r="J102" s="387"/>
      <c r="K102" s="276"/>
    </row>
    <row r="103" spans="2:11" s="1" customFormat="1" ht="17.25" customHeight="1">
      <c r="B103" s="275"/>
      <c r="C103" s="277" t="s">
        <v>861</v>
      </c>
      <c r="D103" s="277"/>
      <c r="E103" s="277"/>
      <c r="F103" s="277" t="s">
        <v>862</v>
      </c>
      <c r="G103" s="278"/>
      <c r="H103" s="277" t="s">
        <v>53</v>
      </c>
      <c r="I103" s="277" t="s">
        <v>56</v>
      </c>
      <c r="J103" s="277" t="s">
        <v>863</v>
      </c>
      <c r="K103" s="276"/>
    </row>
    <row r="104" spans="2:11" s="1" customFormat="1" ht="17.25" customHeight="1">
      <c r="B104" s="275"/>
      <c r="C104" s="279" t="s">
        <v>864</v>
      </c>
      <c r="D104" s="279"/>
      <c r="E104" s="279"/>
      <c r="F104" s="280" t="s">
        <v>865</v>
      </c>
      <c r="G104" s="281"/>
      <c r="H104" s="279"/>
      <c r="I104" s="279"/>
      <c r="J104" s="279" t="s">
        <v>866</v>
      </c>
      <c r="K104" s="276"/>
    </row>
    <row r="105" spans="2:11" s="1" customFormat="1" ht="5.25" customHeight="1">
      <c r="B105" s="275"/>
      <c r="C105" s="277"/>
      <c r="D105" s="277"/>
      <c r="E105" s="277"/>
      <c r="F105" s="277"/>
      <c r="G105" s="295"/>
      <c r="H105" s="277"/>
      <c r="I105" s="277"/>
      <c r="J105" s="277"/>
      <c r="K105" s="276"/>
    </row>
    <row r="106" spans="2:11" s="1" customFormat="1" ht="15" customHeight="1">
      <c r="B106" s="275"/>
      <c r="C106" s="264" t="s">
        <v>52</v>
      </c>
      <c r="D106" s="284"/>
      <c r="E106" s="284"/>
      <c r="F106" s="285" t="s">
        <v>867</v>
      </c>
      <c r="G106" s="264"/>
      <c r="H106" s="264" t="s">
        <v>907</v>
      </c>
      <c r="I106" s="264" t="s">
        <v>869</v>
      </c>
      <c r="J106" s="264">
        <v>20</v>
      </c>
      <c r="K106" s="276"/>
    </row>
    <row r="107" spans="2:11" s="1" customFormat="1" ht="15" customHeight="1">
      <c r="B107" s="275"/>
      <c r="C107" s="264" t="s">
        <v>870</v>
      </c>
      <c r="D107" s="264"/>
      <c r="E107" s="264"/>
      <c r="F107" s="285" t="s">
        <v>867</v>
      </c>
      <c r="G107" s="264"/>
      <c r="H107" s="264" t="s">
        <v>907</v>
      </c>
      <c r="I107" s="264" t="s">
        <v>869</v>
      </c>
      <c r="J107" s="264">
        <v>120</v>
      </c>
      <c r="K107" s="276"/>
    </row>
    <row r="108" spans="2:11" s="1" customFormat="1" ht="15" customHeight="1">
      <c r="B108" s="287"/>
      <c r="C108" s="264" t="s">
        <v>872</v>
      </c>
      <c r="D108" s="264"/>
      <c r="E108" s="264"/>
      <c r="F108" s="285" t="s">
        <v>873</v>
      </c>
      <c r="G108" s="264"/>
      <c r="H108" s="264" t="s">
        <v>907</v>
      </c>
      <c r="I108" s="264" t="s">
        <v>869</v>
      </c>
      <c r="J108" s="264">
        <v>50</v>
      </c>
      <c r="K108" s="276"/>
    </row>
    <row r="109" spans="2:11" s="1" customFormat="1" ht="15" customHeight="1">
      <c r="B109" s="287"/>
      <c r="C109" s="264" t="s">
        <v>875</v>
      </c>
      <c r="D109" s="264"/>
      <c r="E109" s="264"/>
      <c r="F109" s="285" t="s">
        <v>867</v>
      </c>
      <c r="G109" s="264"/>
      <c r="H109" s="264" t="s">
        <v>907</v>
      </c>
      <c r="I109" s="264" t="s">
        <v>877</v>
      </c>
      <c r="J109" s="264"/>
      <c r="K109" s="276"/>
    </row>
    <row r="110" spans="2:11" s="1" customFormat="1" ht="15" customHeight="1">
      <c r="B110" s="287"/>
      <c r="C110" s="264" t="s">
        <v>886</v>
      </c>
      <c r="D110" s="264"/>
      <c r="E110" s="264"/>
      <c r="F110" s="285" t="s">
        <v>873</v>
      </c>
      <c r="G110" s="264"/>
      <c r="H110" s="264" t="s">
        <v>907</v>
      </c>
      <c r="I110" s="264" t="s">
        <v>869</v>
      </c>
      <c r="J110" s="264">
        <v>50</v>
      </c>
      <c r="K110" s="276"/>
    </row>
    <row r="111" spans="2:11" s="1" customFormat="1" ht="15" customHeight="1">
      <c r="B111" s="287"/>
      <c r="C111" s="264" t="s">
        <v>894</v>
      </c>
      <c r="D111" s="264"/>
      <c r="E111" s="264"/>
      <c r="F111" s="285" t="s">
        <v>873</v>
      </c>
      <c r="G111" s="264"/>
      <c r="H111" s="264" t="s">
        <v>907</v>
      </c>
      <c r="I111" s="264" t="s">
        <v>869</v>
      </c>
      <c r="J111" s="264">
        <v>50</v>
      </c>
      <c r="K111" s="276"/>
    </row>
    <row r="112" spans="2:11" s="1" customFormat="1" ht="15" customHeight="1">
      <c r="B112" s="287"/>
      <c r="C112" s="264" t="s">
        <v>892</v>
      </c>
      <c r="D112" s="264"/>
      <c r="E112" s="264"/>
      <c r="F112" s="285" t="s">
        <v>873</v>
      </c>
      <c r="G112" s="264"/>
      <c r="H112" s="264" t="s">
        <v>907</v>
      </c>
      <c r="I112" s="264" t="s">
        <v>869</v>
      </c>
      <c r="J112" s="264">
        <v>50</v>
      </c>
      <c r="K112" s="276"/>
    </row>
    <row r="113" spans="2:11" s="1" customFormat="1" ht="15" customHeight="1">
      <c r="B113" s="287"/>
      <c r="C113" s="264" t="s">
        <v>52</v>
      </c>
      <c r="D113" s="264"/>
      <c r="E113" s="264"/>
      <c r="F113" s="285" t="s">
        <v>867</v>
      </c>
      <c r="G113" s="264"/>
      <c r="H113" s="264" t="s">
        <v>908</v>
      </c>
      <c r="I113" s="264" t="s">
        <v>869</v>
      </c>
      <c r="J113" s="264">
        <v>20</v>
      </c>
      <c r="K113" s="276"/>
    </row>
    <row r="114" spans="2:11" s="1" customFormat="1" ht="15" customHeight="1">
      <c r="B114" s="287"/>
      <c r="C114" s="264" t="s">
        <v>909</v>
      </c>
      <c r="D114" s="264"/>
      <c r="E114" s="264"/>
      <c r="F114" s="285" t="s">
        <v>867</v>
      </c>
      <c r="G114" s="264"/>
      <c r="H114" s="264" t="s">
        <v>910</v>
      </c>
      <c r="I114" s="264" t="s">
        <v>869</v>
      </c>
      <c r="J114" s="264">
        <v>120</v>
      </c>
      <c r="K114" s="276"/>
    </row>
    <row r="115" spans="2:11" s="1" customFormat="1" ht="15" customHeight="1">
      <c r="B115" s="287"/>
      <c r="C115" s="264" t="s">
        <v>37</v>
      </c>
      <c r="D115" s="264"/>
      <c r="E115" s="264"/>
      <c r="F115" s="285" t="s">
        <v>867</v>
      </c>
      <c r="G115" s="264"/>
      <c r="H115" s="264" t="s">
        <v>911</v>
      </c>
      <c r="I115" s="264" t="s">
        <v>902</v>
      </c>
      <c r="J115" s="264"/>
      <c r="K115" s="276"/>
    </row>
    <row r="116" spans="2:11" s="1" customFormat="1" ht="15" customHeight="1">
      <c r="B116" s="287"/>
      <c r="C116" s="264" t="s">
        <v>47</v>
      </c>
      <c r="D116" s="264"/>
      <c r="E116" s="264"/>
      <c r="F116" s="285" t="s">
        <v>867</v>
      </c>
      <c r="G116" s="264"/>
      <c r="H116" s="264" t="s">
        <v>912</v>
      </c>
      <c r="I116" s="264" t="s">
        <v>902</v>
      </c>
      <c r="J116" s="264"/>
      <c r="K116" s="276"/>
    </row>
    <row r="117" spans="2:11" s="1" customFormat="1" ht="15" customHeight="1">
      <c r="B117" s="287"/>
      <c r="C117" s="264" t="s">
        <v>56</v>
      </c>
      <c r="D117" s="264"/>
      <c r="E117" s="264"/>
      <c r="F117" s="285" t="s">
        <v>867</v>
      </c>
      <c r="G117" s="264"/>
      <c r="H117" s="264" t="s">
        <v>913</v>
      </c>
      <c r="I117" s="264" t="s">
        <v>914</v>
      </c>
      <c r="J117" s="264"/>
      <c r="K117" s="276"/>
    </row>
    <row r="118" spans="2:11" s="1" customFormat="1" ht="15" customHeight="1">
      <c r="B118" s="290"/>
      <c r="C118" s="296"/>
      <c r="D118" s="296"/>
      <c r="E118" s="296"/>
      <c r="F118" s="296"/>
      <c r="G118" s="296"/>
      <c r="H118" s="296"/>
      <c r="I118" s="296"/>
      <c r="J118" s="296"/>
      <c r="K118" s="292"/>
    </row>
    <row r="119" spans="2:11" s="1" customFormat="1" ht="18.75" customHeight="1">
      <c r="B119" s="297"/>
      <c r="C119" s="298"/>
      <c r="D119" s="298"/>
      <c r="E119" s="298"/>
      <c r="F119" s="299"/>
      <c r="G119" s="298"/>
      <c r="H119" s="298"/>
      <c r="I119" s="298"/>
      <c r="J119" s="298"/>
      <c r="K119" s="297"/>
    </row>
    <row r="120" spans="2:11" s="1" customFormat="1" ht="18.75" customHeight="1">
      <c r="B120" s="271"/>
      <c r="C120" s="271"/>
      <c r="D120" s="271"/>
      <c r="E120" s="271"/>
      <c r="F120" s="271"/>
      <c r="G120" s="271"/>
      <c r="H120" s="271"/>
      <c r="I120" s="271"/>
      <c r="J120" s="271"/>
      <c r="K120" s="271"/>
    </row>
    <row r="121" spans="2:11" s="1" customFormat="1" ht="7.5" customHeight="1">
      <c r="B121" s="300"/>
      <c r="C121" s="301"/>
      <c r="D121" s="301"/>
      <c r="E121" s="301"/>
      <c r="F121" s="301"/>
      <c r="G121" s="301"/>
      <c r="H121" s="301"/>
      <c r="I121" s="301"/>
      <c r="J121" s="301"/>
      <c r="K121" s="302"/>
    </row>
    <row r="122" spans="2:11" s="1" customFormat="1" ht="45" customHeight="1">
      <c r="B122" s="303"/>
      <c r="C122" s="388" t="s">
        <v>915</v>
      </c>
      <c r="D122" s="388"/>
      <c r="E122" s="388"/>
      <c r="F122" s="388"/>
      <c r="G122" s="388"/>
      <c r="H122" s="388"/>
      <c r="I122" s="388"/>
      <c r="J122" s="388"/>
      <c r="K122" s="304"/>
    </row>
    <row r="123" spans="2:11" s="1" customFormat="1" ht="17.25" customHeight="1">
      <c r="B123" s="305"/>
      <c r="C123" s="277" t="s">
        <v>861</v>
      </c>
      <c r="D123" s="277"/>
      <c r="E123" s="277"/>
      <c r="F123" s="277" t="s">
        <v>862</v>
      </c>
      <c r="G123" s="278"/>
      <c r="H123" s="277" t="s">
        <v>53</v>
      </c>
      <c r="I123" s="277" t="s">
        <v>56</v>
      </c>
      <c r="J123" s="277" t="s">
        <v>863</v>
      </c>
      <c r="K123" s="306"/>
    </row>
    <row r="124" spans="2:11" s="1" customFormat="1" ht="17.25" customHeight="1">
      <c r="B124" s="305"/>
      <c r="C124" s="279" t="s">
        <v>864</v>
      </c>
      <c r="D124" s="279"/>
      <c r="E124" s="279"/>
      <c r="F124" s="280" t="s">
        <v>865</v>
      </c>
      <c r="G124" s="281"/>
      <c r="H124" s="279"/>
      <c r="I124" s="279"/>
      <c r="J124" s="279" t="s">
        <v>866</v>
      </c>
      <c r="K124" s="306"/>
    </row>
    <row r="125" spans="2:11" s="1" customFormat="1" ht="5.25" customHeight="1">
      <c r="B125" s="307"/>
      <c r="C125" s="282"/>
      <c r="D125" s="282"/>
      <c r="E125" s="282"/>
      <c r="F125" s="282"/>
      <c r="G125" s="308"/>
      <c r="H125" s="282"/>
      <c r="I125" s="282"/>
      <c r="J125" s="282"/>
      <c r="K125" s="309"/>
    </row>
    <row r="126" spans="2:11" s="1" customFormat="1" ht="15" customHeight="1">
      <c r="B126" s="307"/>
      <c r="C126" s="264" t="s">
        <v>870</v>
      </c>
      <c r="D126" s="284"/>
      <c r="E126" s="284"/>
      <c r="F126" s="285" t="s">
        <v>867</v>
      </c>
      <c r="G126" s="264"/>
      <c r="H126" s="264" t="s">
        <v>907</v>
      </c>
      <c r="I126" s="264" t="s">
        <v>869</v>
      </c>
      <c r="J126" s="264">
        <v>120</v>
      </c>
      <c r="K126" s="310"/>
    </row>
    <row r="127" spans="2:11" s="1" customFormat="1" ht="15" customHeight="1">
      <c r="B127" s="307"/>
      <c r="C127" s="264" t="s">
        <v>916</v>
      </c>
      <c r="D127" s="264"/>
      <c r="E127" s="264"/>
      <c r="F127" s="285" t="s">
        <v>867</v>
      </c>
      <c r="G127" s="264"/>
      <c r="H127" s="264" t="s">
        <v>917</v>
      </c>
      <c r="I127" s="264" t="s">
        <v>869</v>
      </c>
      <c r="J127" s="264" t="s">
        <v>918</v>
      </c>
      <c r="K127" s="310"/>
    </row>
    <row r="128" spans="2:11" s="1" customFormat="1" ht="15" customHeight="1">
      <c r="B128" s="307"/>
      <c r="C128" s="264" t="s">
        <v>84</v>
      </c>
      <c r="D128" s="264"/>
      <c r="E128" s="264"/>
      <c r="F128" s="285" t="s">
        <v>867</v>
      </c>
      <c r="G128" s="264"/>
      <c r="H128" s="264" t="s">
        <v>919</v>
      </c>
      <c r="I128" s="264" t="s">
        <v>869</v>
      </c>
      <c r="J128" s="264" t="s">
        <v>918</v>
      </c>
      <c r="K128" s="310"/>
    </row>
    <row r="129" spans="2:11" s="1" customFormat="1" ht="15" customHeight="1">
      <c r="B129" s="307"/>
      <c r="C129" s="264" t="s">
        <v>878</v>
      </c>
      <c r="D129" s="264"/>
      <c r="E129" s="264"/>
      <c r="F129" s="285" t="s">
        <v>873</v>
      </c>
      <c r="G129" s="264"/>
      <c r="H129" s="264" t="s">
        <v>879</v>
      </c>
      <c r="I129" s="264" t="s">
        <v>869</v>
      </c>
      <c r="J129" s="264">
        <v>15</v>
      </c>
      <c r="K129" s="310"/>
    </row>
    <row r="130" spans="2:11" s="1" customFormat="1" ht="15" customHeight="1">
      <c r="B130" s="307"/>
      <c r="C130" s="288" t="s">
        <v>880</v>
      </c>
      <c r="D130" s="288"/>
      <c r="E130" s="288"/>
      <c r="F130" s="289" t="s">
        <v>873</v>
      </c>
      <c r="G130" s="288"/>
      <c r="H130" s="288" t="s">
        <v>881</v>
      </c>
      <c r="I130" s="288" t="s">
        <v>869</v>
      </c>
      <c r="J130" s="288">
        <v>15</v>
      </c>
      <c r="K130" s="310"/>
    </row>
    <row r="131" spans="2:11" s="1" customFormat="1" ht="15" customHeight="1">
      <c r="B131" s="307"/>
      <c r="C131" s="288" t="s">
        <v>882</v>
      </c>
      <c r="D131" s="288"/>
      <c r="E131" s="288"/>
      <c r="F131" s="289" t="s">
        <v>873</v>
      </c>
      <c r="G131" s="288"/>
      <c r="H131" s="288" t="s">
        <v>883</v>
      </c>
      <c r="I131" s="288" t="s">
        <v>869</v>
      </c>
      <c r="J131" s="288">
        <v>20</v>
      </c>
      <c r="K131" s="310"/>
    </row>
    <row r="132" spans="2:11" s="1" customFormat="1" ht="15" customHeight="1">
      <c r="B132" s="307"/>
      <c r="C132" s="288" t="s">
        <v>884</v>
      </c>
      <c r="D132" s="288"/>
      <c r="E132" s="288"/>
      <c r="F132" s="289" t="s">
        <v>873</v>
      </c>
      <c r="G132" s="288"/>
      <c r="H132" s="288" t="s">
        <v>885</v>
      </c>
      <c r="I132" s="288" t="s">
        <v>869</v>
      </c>
      <c r="J132" s="288">
        <v>20</v>
      </c>
      <c r="K132" s="310"/>
    </row>
    <row r="133" spans="2:11" s="1" customFormat="1" ht="15" customHeight="1">
      <c r="B133" s="307"/>
      <c r="C133" s="264" t="s">
        <v>872</v>
      </c>
      <c r="D133" s="264"/>
      <c r="E133" s="264"/>
      <c r="F133" s="285" t="s">
        <v>873</v>
      </c>
      <c r="G133" s="264"/>
      <c r="H133" s="264" t="s">
        <v>907</v>
      </c>
      <c r="I133" s="264" t="s">
        <v>869</v>
      </c>
      <c r="J133" s="264">
        <v>50</v>
      </c>
      <c r="K133" s="310"/>
    </row>
    <row r="134" spans="2:11" s="1" customFormat="1" ht="15" customHeight="1">
      <c r="B134" s="307"/>
      <c r="C134" s="264" t="s">
        <v>886</v>
      </c>
      <c r="D134" s="264"/>
      <c r="E134" s="264"/>
      <c r="F134" s="285" t="s">
        <v>873</v>
      </c>
      <c r="G134" s="264"/>
      <c r="H134" s="264" t="s">
        <v>907</v>
      </c>
      <c r="I134" s="264" t="s">
        <v>869</v>
      </c>
      <c r="J134" s="264">
        <v>50</v>
      </c>
      <c r="K134" s="310"/>
    </row>
    <row r="135" spans="2:11" s="1" customFormat="1" ht="15" customHeight="1">
      <c r="B135" s="307"/>
      <c r="C135" s="264" t="s">
        <v>892</v>
      </c>
      <c r="D135" s="264"/>
      <c r="E135" s="264"/>
      <c r="F135" s="285" t="s">
        <v>873</v>
      </c>
      <c r="G135" s="264"/>
      <c r="H135" s="264" t="s">
        <v>907</v>
      </c>
      <c r="I135" s="264" t="s">
        <v>869</v>
      </c>
      <c r="J135" s="264">
        <v>50</v>
      </c>
      <c r="K135" s="310"/>
    </row>
    <row r="136" spans="2:11" s="1" customFormat="1" ht="15" customHeight="1">
      <c r="B136" s="307"/>
      <c r="C136" s="264" t="s">
        <v>894</v>
      </c>
      <c r="D136" s="264"/>
      <c r="E136" s="264"/>
      <c r="F136" s="285" t="s">
        <v>873</v>
      </c>
      <c r="G136" s="264"/>
      <c r="H136" s="264" t="s">
        <v>907</v>
      </c>
      <c r="I136" s="264" t="s">
        <v>869</v>
      </c>
      <c r="J136" s="264">
        <v>50</v>
      </c>
      <c r="K136" s="310"/>
    </row>
    <row r="137" spans="2:11" s="1" customFormat="1" ht="15" customHeight="1">
      <c r="B137" s="307"/>
      <c r="C137" s="264" t="s">
        <v>895</v>
      </c>
      <c r="D137" s="264"/>
      <c r="E137" s="264"/>
      <c r="F137" s="285" t="s">
        <v>873</v>
      </c>
      <c r="G137" s="264"/>
      <c r="H137" s="264" t="s">
        <v>920</v>
      </c>
      <c r="I137" s="264" t="s">
        <v>869</v>
      </c>
      <c r="J137" s="264">
        <v>255</v>
      </c>
      <c r="K137" s="310"/>
    </row>
    <row r="138" spans="2:11" s="1" customFormat="1" ht="15" customHeight="1">
      <c r="B138" s="307"/>
      <c r="C138" s="264" t="s">
        <v>897</v>
      </c>
      <c r="D138" s="264"/>
      <c r="E138" s="264"/>
      <c r="F138" s="285" t="s">
        <v>867</v>
      </c>
      <c r="G138" s="264"/>
      <c r="H138" s="264" t="s">
        <v>921</v>
      </c>
      <c r="I138" s="264" t="s">
        <v>899</v>
      </c>
      <c r="J138" s="264"/>
      <c r="K138" s="310"/>
    </row>
    <row r="139" spans="2:11" s="1" customFormat="1" ht="15" customHeight="1">
      <c r="B139" s="307"/>
      <c r="C139" s="264" t="s">
        <v>900</v>
      </c>
      <c r="D139" s="264"/>
      <c r="E139" s="264"/>
      <c r="F139" s="285" t="s">
        <v>867</v>
      </c>
      <c r="G139" s="264"/>
      <c r="H139" s="264" t="s">
        <v>922</v>
      </c>
      <c r="I139" s="264" t="s">
        <v>902</v>
      </c>
      <c r="J139" s="264"/>
      <c r="K139" s="310"/>
    </row>
    <row r="140" spans="2:11" s="1" customFormat="1" ht="15" customHeight="1">
      <c r="B140" s="307"/>
      <c r="C140" s="264" t="s">
        <v>903</v>
      </c>
      <c r="D140" s="264"/>
      <c r="E140" s="264"/>
      <c r="F140" s="285" t="s">
        <v>867</v>
      </c>
      <c r="G140" s="264"/>
      <c r="H140" s="264" t="s">
        <v>903</v>
      </c>
      <c r="I140" s="264" t="s">
        <v>902</v>
      </c>
      <c r="J140" s="264"/>
      <c r="K140" s="310"/>
    </row>
    <row r="141" spans="2:11" s="1" customFormat="1" ht="15" customHeight="1">
      <c r="B141" s="307"/>
      <c r="C141" s="264" t="s">
        <v>37</v>
      </c>
      <c r="D141" s="264"/>
      <c r="E141" s="264"/>
      <c r="F141" s="285" t="s">
        <v>867</v>
      </c>
      <c r="G141" s="264"/>
      <c r="H141" s="264" t="s">
        <v>923</v>
      </c>
      <c r="I141" s="264" t="s">
        <v>902</v>
      </c>
      <c r="J141" s="264"/>
      <c r="K141" s="310"/>
    </row>
    <row r="142" spans="2:11" s="1" customFormat="1" ht="15" customHeight="1">
      <c r="B142" s="307"/>
      <c r="C142" s="264" t="s">
        <v>924</v>
      </c>
      <c r="D142" s="264"/>
      <c r="E142" s="264"/>
      <c r="F142" s="285" t="s">
        <v>867</v>
      </c>
      <c r="G142" s="264"/>
      <c r="H142" s="264" t="s">
        <v>925</v>
      </c>
      <c r="I142" s="264" t="s">
        <v>902</v>
      </c>
      <c r="J142" s="264"/>
      <c r="K142" s="310"/>
    </row>
    <row r="143" spans="2:11" s="1" customFormat="1" ht="15" customHeight="1">
      <c r="B143" s="311"/>
      <c r="C143" s="312"/>
      <c r="D143" s="312"/>
      <c r="E143" s="312"/>
      <c r="F143" s="312"/>
      <c r="G143" s="312"/>
      <c r="H143" s="312"/>
      <c r="I143" s="312"/>
      <c r="J143" s="312"/>
      <c r="K143" s="313"/>
    </row>
    <row r="144" spans="2:11" s="1" customFormat="1" ht="18.75" customHeight="1">
      <c r="B144" s="298"/>
      <c r="C144" s="298"/>
      <c r="D144" s="298"/>
      <c r="E144" s="298"/>
      <c r="F144" s="299"/>
      <c r="G144" s="298"/>
      <c r="H144" s="298"/>
      <c r="I144" s="298"/>
      <c r="J144" s="298"/>
      <c r="K144" s="298"/>
    </row>
    <row r="145" spans="2:11" s="1" customFormat="1" ht="18.75" customHeight="1">
      <c r="B145" s="271"/>
      <c r="C145" s="271"/>
      <c r="D145" s="271"/>
      <c r="E145" s="271"/>
      <c r="F145" s="271"/>
      <c r="G145" s="271"/>
      <c r="H145" s="271"/>
      <c r="I145" s="271"/>
      <c r="J145" s="271"/>
      <c r="K145" s="271"/>
    </row>
    <row r="146" spans="2:11" s="1" customFormat="1" ht="7.5" customHeight="1">
      <c r="B146" s="272"/>
      <c r="C146" s="273"/>
      <c r="D146" s="273"/>
      <c r="E146" s="273"/>
      <c r="F146" s="273"/>
      <c r="G146" s="273"/>
      <c r="H146" s="273"/>
      <c r="I146" s="273"/>
      <c r="J146" s="273"/>
      <c r="K146" s="274"/>
    </row>
    <row r="147" spans="2:11" s="1" customFormat="1" ht="45" customHeight="1">
      <c r="B147" s="275"/>
      <c r="C147" s="387" t="s">
        <v>926</v>
      </c>
      <c r="D147" s="387"/>
      <c r="E147" s="387"/>
      <c r="F147" s="387"/>
      <c r="G147" s="387"/>
      <c r="H147" s="387"/>
      <c r="I147" s="387"/>
      <c r="J147" s="387"/>
      <c r="K147" s="276"/>
    </row>
    <row r="148" spans="2:11" s="1" customFormat="1" ht="17.25" customHeight="1">
      <c r="B148" s="275"/>
      <c r="C148" s="277" t="s">
        <v>861</v>
      </c>
      <c r="D148" s="277"/>
      <c r="E148" s="277"/>
      <c r="F148" s="277" t="s">
        <v>862</v>
      </c>
      <c r="G148" s="278"/>
      <c r="H148" s="277" t="s">
        <v>53</v>
      </c>
      <c r="I148" s="277" t="s">
        <v>56</v>
      </c>
      <c r="J148" s="277" t="s">
        <v>863</v>
      </c>
      <c r="K148" s="276"/>
    </row>
    <row r="149" spans="2:11" s="1" customFormat="1" ht="17.25" customHeight="1">
      <c r="B149" s="275"/>
      <c r="C149" s="279" t="s">
        <v>864</v>
      </c>
      <c r="D149" s="279"/>
      <c r="E149" s="279"/>
      <c r="F149" s="280" t="s">
        <v>865</v>
      </c>
      <c r="G149" s="281"/>
      <c r="H149" s="279"/>
      <c r="I149" s="279"/>
      <c r="J149" s="279" t="s">
        <v>866</v>
      </c>
      <c r="K149" s="276"/>
    </row>
    <row r="150" spans="2:11" s="1" customFormat="1" ht="5.25" customHeight="1">
      <c r="B150" s="287"/>
      <c r="C150" s="282"/>
      <c r="D150" s="282"/>
      <c r="E150" s="282"/>
      <c r="F150" s="282"/>
      <c r="G150" s="283"/>
      <c r="H150" s="282"/>
      <c r="I150" s="282"/>
      <c r="J150" s="282"/>
      <c r="K150" s="310"/>
    </row>
    <row r="151" spans="2:11" s="1" customFormat="1" ht="15" customHeight="1">
      <c r="B151" s="287"/>
      <c r="C151" s="314" t="s">
        <v>870</v>
      </c>
      <c r="D151" s="264"/>
      <c r="E151" s="264"/>
      <c r="F151" s="315" t="s">
        <v>867</v>
      </c>
      <c r="G151" s="264"/>
      <c r="H151" s="314" t="s">
        <v>907</v>
      </c>
      <c r="I151" s="314" t="s">
        <v>869</v>
      </c>
      <c r="J151" s="314">
        <v>120</v>
      </c>
      <c r="K151" s="310"/>
    </row>
    <row r="152" spans="2:11" s="1" customFormat="1" ht="15" customHeight="1">
      <c r="B152" s="287"/>
      <c r="C152" s="314" t="s">
        <v>916</v>
      </c>
      <c r="D152" s="264"/>
      <c r="E152" s="264"/>
      <c r="F152" s="315" t="s">
        <v>867</v>
      </c>
      <c r="G152" s="264"/>
      <c r="H152" s="314" t="s">
        <v>927</v>
      </c>
      <c r="I152" s="314" t="s">
        <v>869</v>
      </c>
      <c r="J152" s="314" t="s">
        <v>918</v>
      </c>
      <c r="K152" s="310"/>
    </row>
    <row r="153" spans="2:11" s="1" customFormat="1" ht="15" customHeight="1">
      <c r="B153" s="287"/>
      <c r="C153" s="314" t="s">
        <v>84</v>
      </c>
      <c r="D153" s="264"/>
      <c r="E153" s="264"/>
      <c r="F153" s="315" t="s">
        <v>867</v>
      </c>
      <c r="G153" s="264"/>
      <c r="H153" s="314" t="s">
        <v>928</v>
      </c>
      <c r="I153" s="314" t="s">
        <v>869</v>
      </c>
      <c r="J153" s="314" t="s">
        <v>918</v>
      </c>
      <c r="K153" s="310"/>
    </row>
    <row r="154" spans="2:11" s="1" customFormat="1" ht="15" customHeight="1">
      <c r="B154" s="287"/>
      <c r="C154" s="314" t="s">
        <v>872</v>
      </c>
      <c r="D154" s="264"/>
      <c r="E154" s="264"/>
      <c r="F154" s="315" t="s">
        <v>873</v>
      </c>
      <c r="G154" s="264"/>
      <c r="H154" s="314" t="s">
        <v>907</v>
      </c>
      <c r="I154" s="314" t="s">
        <v>869</v>
      </c>
      <c r="J154" s="314">
        <v>50</v>
      </c>
      <c r="K154" s="310"/>
    </row>
    <row r="155" spans="2:11" s="1" customFormat="1" ht="15" customHeight="1">
      <c r="B155" s="287"/>
      <c r="C155" s="314" t="s">
        <v>875</v>
      </c>
      <c r="D155" s="264"/>
      <c r="E155" s="264"/>
      <c r="F155" s="315" t="s">
        <v>867</v>
      </c>
      <c r="G155" s="264"/>
      <c r="H155" s="314" t="s">
        <v>907</v>
      </c>
      <c r="I155" s="314" t="s">
        <v>877</v>
      </c>
      <c r="J155" s="314"/>
      <c r="K155" s="310"/>
    </row>
    <row r="156" spans="2:11" s="1" customFormat="1" ht="15" customHeight="1">
      <c r="B156" s="287"/>
      <c r="C156" s="314" t="s">
        <v>886</v>
      </c>
      <c r="D156" s="264"/>
      <c r="E156" s="264"/>
      <c r="F156" s="315" t="s">
        <v>873</v>
      </c>
      <c r="G156" s="264"/>
      <c r="H156" s="314" t="s">
        <v>907</v>
      </c>
      <c r="I156" s="314" t="s">
        <v>869</v>
      </c>
      <c r="J156" s="314">
        <v>50</v>
      </c>
      <c r="K156" s="310"/>
    </row>
    <row r="157" spans="2:11" s="1" customFormat="1" ht="15" customHeight="1">
      <c r="B157" s="287"/>
      <c r="C157" s="314" t="s">
        <v>894</v>
      </c>
      <c r="D157" s="264"/>
      <c r="E157" s="264"/>
      <c r="F157" s="315" t="s">
        <v>873</v>
      </c>
      <c r="G157" s="264"/>
      <c r="H157" s="314" t="s">
        <v>907</v>
      </c>
      <c r="I157" s="314" t="s">
        <v>869</v>
      </c>
      <c r="J157" s="314">
        <v>50</v>
      </c>
      <c r="K157" s="310"/>
    </row>
    <row r="158" spans="2:11" s="1" customFormat="1" ht="15" customHeight="1">
      <c r="B158" s="287"/>
      <c r="C158" s="314" t="s">
        <v>892</v>
      </c>
      <c r="D158" s="264"/>
      <c r="E158" s="264"/>
      <c r="F158" s="315" t="s">
        <v>873</v>
      </c>
      <c r="G158" s="264"/>
      <c r="H158" s="314" t="s">
        <v>907</v>
      </c>
      <c r="I158" s="314" t="s">
        <v>869</v>
      </c>
      <c r="J158" s="314">
        <v>50</v>
      </c>
      <c r="K158" s="310"/>
    </row>
    <row r="159" spans="2:11" s="1" customFormat="1" ht="15" customHeight="1">
      <c r="B159" s="287"/>
      <c r="C159" s="314" t="s">
        <v>104</v>
      </c>
      <c r="D159" s="264"/>
      <c r="E159" s="264"/>
      <c r="F159" s="315" t="s">
        <v>867</v>
      </c>
      <c r="G159" s="264"/>
      <c r="H159" s="314" t="s">
        <v>929</v>
      </c>
      <c r="I159" s="314" t="s">
        <v>869</v>
      </c>
      <c r="J159" s="314" t="s">
        <v>930</v>
      </c>
      <c r="K159" s="310"/>
    </row>
    <row r="160" spans="2:11" s="1" customFormat="1" ht="15" customHeight="1">
      <c r="B160" s="287"/>
      <c r="C160" s="314" t="s">
        <v>931</v>
      </c>
      <c r="D160" s="264"/>
      <c r="E160" s="264"/>
      <c r="F160" s="315" t="s">
        <v>867</v>
      </c>
      <c r="G160" s="264"/>
      <c r="H160" s="314" t="s">
        <v>932</v>
      </c>
      <c r="I160" s="314" t="s">
        <v>902</v>
      </c>
      <c r="J160" s="314"/>
      <c r="K160" s="310"/>
    </row>
    <row r="161" spans="2:11" s="1" customFormat="1" ht="15" customHeight="1">
      <c r="B161" s="316"/>
      <c r="C161" s="296"/>
      <c r="D161" s="296"/>
      <c r="E161" s="296"/>
      <c r="F161" s="296"/>
      <c r="G161" s="296"/>
      <c r="H161" s="296"/>
      <c r="I161" s="296"/>
      <c r="J161" s="296"/>
      <c r="K161" s="317"/>
    </row>
    <row r="162" spans="2:11" s="1" customFormat="1" ht="18.75" customHeight="1">
      <c r="B162" s="298"/>
      <c r="C162" s="308"/>
      <c r="D162" s="308"/>
      <c r="E162" s="308"/>
      <c r="F162" s="318"/>
      <c r="G162" s="308"/>
      <c r="H162" s="308"/>
      <c r="I162" s="308"/>
      <c r="J162" s="308"/>
      <c r="K162" s="298"/>
    </row>
    <row r="163" spans="2:11" s="1" customFormat="1" ht="18.75" customHeight="1">
      <c r="B163" s="271"/>
      <c r="C163" s="271"/>
      <c r="D163" s="271"/>
      <c r="E163" s="271"/>
      <c r="F163" s="271"/>
      <c r="G163" s="271"/>
      <c r="H163" s="271"/>
      <c r="I163" s="271"/>
      <c r="J163" s="271"/>
      <c r="K163" s="271"/>
    </row>
    <row r="164" spans="2:11" s="1" customFormat="1" ht="7.5" customHeight="1">
      <c r="B164" s="253"/>
      <c r="C164" s="254"/>
      <c r="D164" s="254"/>
      <c r="E164" s="254"/>
      <c r="F164" s="254"/>
      <c r="G164" s="254"/>
      <c r="H164" s="254"/>
      <c r="I164" s="254"/>
      <c r="J164" s="254"/>
      <c r="K164" s="255"/>
    </row>
    <row r="165" spans="2:11" s="1" customFormat="1" ht="45" customHeight="1">
      <c r="B165" s="256"/>
      <c r="C165" s="388" t="s">
        <v>933</v>
      </c>
      <c r="D165" s="388"/>
      <c r="E165" s="388"/>
      <c r="F165" s="388"/>
      <c r="G165" s="388"/>
      <c r="H165" s="388"/>
      <c r="I165" s="388"/>
      <c r="J165" s="388"/>
      <c r="K165" s="257"/>
    </row>
    <row r="166" spans="2:11" s="1" customFormat="1" ht="17.25" customHeight="1">
      <c r="B166" s="256"/>
      <c r="C166" s="277" t="s">
        <v>861</v>
      </c>
      <c r="D166" s="277"/>
      <c r="E166" s="277"/>
      <c r="F166" s="277" t="s">
        <v>862</v>
      </c>
      <c r="G166" s="319"/>
      <c r="H166" s="320" t="s">
        <v>53</v>
      </c>
      <c r="I166" s="320" t="s">
        <v>56</v>
      </c>
      <c r="J166" s="277" t="s">
        <v>863</v>
      </c>
      <c r="K166" s="257"/>
    </row>
    <row r="167" spans="2:11" s="1" customFormat="1" ht="17.25" customHeight="1">
      <c r="B167" s="258"/>
      <c r="C167" s="279" t="s">
        <v>864</v>
      </c>
      <c r="D167" s="279"/>
      <c r="E167" s="279"/>
      <c r="F167" s="280" t="s">
        <v>865</v>
      </c>
      <c r="G167" s="321"/>
      <c r="H167" s="322"/>
      <c r="I167" s="322"/>
      <c r="J167" s="279" t="s">
        <v>866</v>
      </c>
      <c r="K167" s="259"/>
    </row>
    <row r="168" spans="2:11" s="1" customFormat="1" ht="5.25" customHeight="1">
      <c r="B168" s="287"/>
      <c r="C168" s="282"/>
      <c r="D168" s="282"/>
      <c r="E168" s="282"/>
      <c r="F168" s="282"/>
      <c r="G168" s="283"/>
      <c r="H168" s="282"/>
      <c r="I168" s="282"/>
      <c r="J168" s="282"/>
      <c r="K168" s="310"/>
    </row>
    <row r="169" spans="2:11" s="1" customFormat="1" ht="15" customHeight="1">
      <c r="B169" s="287"/>
      <c r="C169" s="264" t="s">
        <v>870</v>
      </c>
      <c r="D169" s="264"/>
      <c r="E169" s="264"/>
      <c r="F169" s="285" t="s">
        <v>867</v>
      </c>
      <c r="G169" s="264"/>
      <c r="H169" s="264" t="s">
        <v>907</v>
      </c>
      <c r="I169" s="264" t="s">
        <v>869</v>
      </c>
      <c r="J169" s="264">
        <v>120</v>
      </c>
      <c r="K169" s="310"/>
    </row>
    <row r="170" spans="2:11" s="1" customFormat="1" ht="15" customHeight="1">
      <c r="B170" s="287"/>
      <c r="C170" s="264" t="s">
        <v>916</v>
      </c>
      <c r="D170" s="264"/>
      <c r="E170" s="264"/>
      <c r="F170" s="285" t="s">
        <v>867</v>
      </c>
      <c r="G170" s="264"/>
      <c r="H170" s="264" t="s">
        <v>917</v>
      </c>
      <c r="I170" s="264" t="s">
        <v>869</v>
      </c>
      <c r="J170" s="264" t="s">
        <v>918</v>
      </c>
      <c r="K170" s="310"/>
    </row>
    <row r="171" spans="2:11" s="1" customFormat="1" ht="15" customHeight="1">
      <c r="B171" s="287"/>
      <c r="C171" s="264" t="s">
        <v>84</v>
      </c>
      <c r="D171" s="264"/>
      <c r="E171" s="264"/>
      <c r="F171" s="285" t="s">
        <v>867</v>
      </c>
      <c r="G171" s="264"/>
      <c r="H171" s="264" t="s">
        <v>934</v>
      </c>
      <c r="I171" s="264" t="s">
        <v>869</v>
      </c>
      <c r="J171" s="264" t="s">
        <v>918</v>
      </c>
      <c r="K171" s="310"/>
    </row>
    <row r="172" spans="2:11" s="1" customFormat="1" ht="15" customHeight="1">
      <c r="B172" s="287"/>
      <c r="C172" s="264" t="s">
        <v>872</v>
      </c>
      <c r="D172" s="264"/>
      <c r="E172" s="264"/>
      <c r="F172" s="285" t="s">
        <v>873</v>
      </c>
      <c r="G172" s="264"/>
      <c r="H172" s="264" t="s">
        <v>934</v>
      </c>
      <c r="I172" s="264" t="s">
        <v>869</v>
      </c>
      <c r="J172" s="264">
        <v>50</v>
      </c>
      <c r="K172" s="310"/>
    </row>
    <row r="173" spans="2:11" s="1" customFormat="1" ht="15" customHeight="1">
      <c r="B173" s="287"/>
      <c r="C173" s="264" t="s">
        <v>875</v>
      </c>
      <c r="D173" s="264"/>
      <c r="E173" s="264"/>
      <c r="F173" s="285" t="s">
        <v>867</v>
      </c>
      <c r="G173" s="264"/>
      <c r="H173" s="264" t="s">
        <v>934</v>
      </c>
      <c r="I173" s="264" t="s">
        <v>877</v>
      </c>
      <c r="J173" s="264"/>
      <c r="K173" s="310"/>
    </row>
    <row r="174" spans="2:11" s="1" customFormat="1" ht="15" customHeight="1">
      <c r="B174" s="287"/>
      <c r="C174" s="264" t="s">
        <v>886</v>
      </c>
      <c r="D174" s="264"/>
      <c r="E174" s="264"/>
      <c r="F174" s="285" t="s">
        <v>873</v>
      </c>
      <c r="G174" s="264"/>
      <c r="H174" s="264" t="s">
        <v>934</v>
      </c>
      <c r="I174" s="264" t="s">
        <v>869</v>
      </c>
      <c r="J174" s="264">
        <v>50</v>
      </c>
      <c r="K174" s="310"/>
    </row>
    <row r="175" spans="2:11" s="1" customFormat="1" ht="15" customHeight="1">
      <c r="B175" s="287"/>
      <c r="C175" s="264" t="s">
        <v>894</v>
      </c>
      <c r="D175" s="264"/>
      <c r="E175" s="264"/>
      <c r="F175" s="285" t="s">
        <v>873</v>
      </c>
      <c r="G175" s="264"/>
      <c r="H175" s="264" t="s">
        <v>934</v>
      </c>
      <c r="I175" s="264" t="s">
        <v>869</v>
      </c>
      <c r="J175" s="264">
        <v>50</v>
      </c>
      <c r="K175" s="310"/>
    </row>
    <row r="176" spans="2:11" s="1" customFormat="1" ht="15" customHeight="1">
      <c r="B176" s="287"/>
      <c r="C176" s="264" t="s">
        <v>892</v>
      </c>
      <c r="D176" s="264"/>
      <c r="E176" s="264"/>
      <c r="F176" s="285" t="s">
        <v>873</v>
      </c>
      <c r="G176" s="264"/>
      <c r="H176" s="264" t="s">
        <v>934</v>
      </c>
      <c r="I176" s="264" t="s">
        <v>869</v>
      </c>
      <c r="J176" s="264">
        <v>50</v>
      </c>
      <c r="K176" s="310"/>
    </row>
    <row r="177" spans="2:11" s="1" customFormat="1" ht="15" customHeight="1">
      <c r="B177" s="287"/>
      <c r="C177" s="264" t="s">
        <v>121</v>
      </c>
      <c r="D177" s="264"/>
      <c r="E177" s="264"/>
      <c r="F177" s="285" t="s">
        <v>867</v>
      </c>
      <c r="G177" s="264"/>
      <c r="H177" s="264" t="s">
        <v>935</v>
      </c>
      <c r="I177" s="264" t="s">
        <v>936</v>
      </c>
      <c r="J177" s="264"/>
      <c r="K177" s="310"/>
    </row>
    <row r="178" spans="2:11" s="1" customFormat="1" ht="15" customHeight="1">
      <c r="B178" s="287"/>
      <c r="C178" s="264" t="s">
        <v>56</v>
      </c>
      <c r="D178" s="264"/>
      <c r="E178" s="264"/>
      <c r="F178" s="285" t="s">
        <v>867</v>
      </c>
      <c r="G178" s="264"/>
      <c r="H178" s="264" t="s">
        <v>937</v>
      </c>
      <c r="I178" s="264" t="s">
        <v>938</v>
      </c>
      <c r="J178" s="264">
        <v>1</v>
      </c>
      <c r="K178" s="310"/>
    </row>
    <row r="179" spans="2:11" s="1" customFormat="1" ht="15" customHeight="1">
      <c r="B179" s="287"/>
      <c r="C179" s="264" t="s">
        <v>52</v>
      </c>
      <c r="D179" s="264"/>
      <c r="E179" s="264"/>
      <c r="F179" s="285" t="s">
        <v>867</v>
      </c>
      <c r="G179" s="264"/>
      <c r="H179" s="264" t="s">
        <v>939</v>
      </c>
      <c r="I179" s="264" t="s">
        <v>869</v>
      </c>
      <c r="J179" s="264">
        <v>20</v>
      </c>
      <c r="K179" s="310"/>
    </row>
    <row r="180" spans="2:11" s="1" customFormat="1" ht="15" customHeight="1">
      <c r="B180" s="287"/>
      <c r="C180" s="264" t="s">
        <v>53</v>
      </c>
      <c r="D180" s="264"/>
      <c r="E180" s="264"/>
      <c r="F180" s="285" t="s">
        <v>867</v>
      </c>
      <c r="G180" s="264"/>
      <c r="H180" s="264" t="s">
        <v>940</v>
      </c>
      <c r="I180" s="264" t="s">
        <v>869</v>
      </c>
      <c r="J180" s="264">
        <v>255</v>
      </c>
      <c r="K180" s="310"/>
    </row>
    <row r="181" spans="2:11" s="1" customFormat="1" ht="15" customHeight="1">
      <c r="B181" s="287"/>
      <c r="C181" s="264" t="s">
        <v>122</v>
      </c>
      <c r="D181" s="264"/>
      <c r="E181" s="264"/>
      <c r="F181" s="285" t="s">
        <v>867</v>
      </c>
      <c r="G181" s="264"/>
      <c r="H181" s="264" t="s">
        <v>831</v>
      </c>
      <c r="I181" s="264" t="s">
        <v>869</v>
      </c>
      <c r="J181" s="264">
        <v>10</v>
      </c>
      <c r="K181" s="310"/>
    </row>
    <row r="182" spans="2:11" s="1" customFormat="1" ht="15" customHeight="1">
      <c r="B182" s="287"/>
      <c r="C182" s="264" t="s">
        <v>123</v>
      </c>
      <c r="D182" s="264"/>
      <c r="E182" s="264"/>
      <c r="F182" s="285" t="s">
        <v>867</v>
      </c>
      <c r="G182" s="264"/>
      <c r="H182" s="264" t="s">
        <v>941</v>
      </c>
      <c r="I182" s="264" t="s">
        <v>902</v>
      </c>
      <c r="J182" s="264"/>
      <c r="K182" s="310"/>
    </row>
    <row r="183" spans="2:11" s="1" customFormat="1" ht="15" customHeight="1">
      <c r="B183" s="287"/>
      <c r="C183" s="264" t="s">
        <v>942</v>
      </c>
      <c r="D183" s="264"/>
      <c r="E183" s="264"/>
      <c r="F183" s="285" t="s">
        <v>867</v>
      </c>
      <c r="G183" s="264"/>
      <c r="H183" s="264" t="s">
        <v>943</v>
      </c>
      <c r="I183" s="264" t="s">
        <v>902</v>
      </c>
      <c r="J183" s="264"/>
      <c r="K183" s="310"/>
    </row>
    <row r="184" spans="2:11" s="1" customFormat="1" ht="15" customHeight="1">
      <c r="B184" s="287"/>
      <c r="C184" s="264" t="s">
        <v>931</v>
      </c>
      <c r="D184" s="264"/>
      <c r="E184" s="264"/>
      <c r="F184" s="285" t="s">
        <v>867</v>
      </c>
      <c r="G184" s="264"/>
      <c r="H184" s="264" t="s">
        <v>944</v>
      </c>
      <c r="I184" s="264" t="s">
        <v>902</v>
      </c>
      <c r="J184" s="264"/>
      <c r="K184" s="310"/>
    </row>
    <row r="185" spans="2:11" s="1" customFormat="1" ht="15" customHeight="1">
      <c r="B185" s="287"/>
      <c r="C185" s="264" t="s">
        <v>125</v>
      </c>
      <c r="D185" s="264"/>
      <c r="E185" s="264"/>
      <c r="F185" s="285" t="s">
        <v>873</v>
      </c>
      <c r="G185" s="264"/>
      <c r="H185" s="264" t="s">
        <v>945</v>
      </c>
      <c r="I185" s="264" t="s">
        <v>869</v>
      </c>
      <c r="J185" s="264">
        <v>50</v>
      </c>
      <c r="K185" s="310"/>
    </row>
    <row r="186" spans="2:11" s="1" customFormat="1" ht="15" customHeight="1">
      <c r="B186" s="287"/>
      <c r="C186" s="264" t="s">
        <v>946</v>
      </c>
      <c r="D186" s="264"/>
      <c r="E186" s="264"/>
      <c r="F186" s="285" t="s">
        <v>873</v>
      </c>
      <c r="G186" s="264"/>
      <c r="H186" s="264" t="s">
        <v>947</v>
      </c>
      <c r="I186" s="264" t="s">
        <v>948</v>
      </c>
      <c r="J186" s="264"/>
      <c r="K186" s="310"/>
    </row>
    <row r="187" spans="2:11" s="1" customFormat="1" ht="15" customHeight="1">
      <c r="B187" s="287"/>
      <c r="C187" s="264" t="s">
        <v>949</v>
      </c>
      <c r="D187" s="264"/>
      <c r="E187" s="264"/>
      <c r="F187" s="285" t="s">
        <v>873</v>
      </c>
      <c r="G187" s="264"/>
      <c r="H187" s="264" t="s">
        <v>950</v>
      </c>
      <c r="I187" s="264" t="s">
        <v>948</v>
      </c>
      <c r="J187" s="264"/>
      <c r="K187" s="310"/>
    </row>
    <row r="188" spans="2:11" s="1" customFormat="1" ht="15" customHeight="1">
      <c r="B188" s="287"/>
      <c r="C188" s="264" t="s">
        <v>951</v>
      </c>
      <c r="D188" s="264"/>
      <c r="E188" s="264"/>
      <c r="F188" s="285" t="s">
        <v>873</v>
      </c>
      <c r="G188" s="264"/>
      <c r="H188" s="264" t="s">
        <v>952</v>
      </c>
      <c r="I188" s="264" t="s">
        <v>948</v>
      </c>
      <c r="J188" s="264"/>
      <c r="K188" s="310"/>
    </row>
    <row r="189" spans="2:11" s="1" customFormat="1" ht="15" customHeight="1">
      <c r="B189" s="287"/>
      <c r="C189" s="323" t="s">
        <v>953</v>
      </c>
      <c r="D189" s="264"/>
      <c r="E189" s="264"/>
      <c r="F189" s="285" t="s">
        <v>873</v>
      </c>
      <c r="G189" s="264"/>
      <c r="H189" s="264" t="s">
        <v>954</v>
      </c>
      <c r="I189" s="264" t="s">
        <v>955</v>
      </c>
      <c r="J189" s="324" t="s">
        <v>956</v>
      </c>
      <c r="K189" s="310"/>
    </row>
    <row r="190" spans="2:11" s="1" customFormat="1" ht="15" customHeight="1">
      <c r="B190" s="287"/>
      <c r="C190" s="323" t="s">
        <v>41</v>
      </c>
      <c r="D190" s="264"/>
      <c r="E190" s="264"/>
      <c r="F190" s="285" t="s">
        <v>867</v>
      </c>
      <c r="G190" s="264"/>
      <c r="H190" s="261" t="s">
        <v>957</v>
      </c>
      <c r="I190" s="264" t="s">
        <v>958</v>
      </c>
      <c r="J190" s="264"/>
      <c r="K190" s="310"/>
    </row>
    <row r="191" spans="2:11" s="1" customFormat="1" ht="15" customHeight="1">
      <c r="B191" s="287"/>
      <c r="C191" s="323" t="s">
        <v>959</v>
      </c>
      <c r="D191" s="264"/>
      <c r="E191" s="264"/>
      <c r="F191" s="285" t="s">
        <v>867</v>
      </c>
      <c r="G191" s="264"/>
      <c r="H191" s="264" t="s">
        <v>960</v>
      </c>
      <c r="I191" s="264" t="s">
        <v>902</v>
      </c>
      <c r="J191" s="264"/>
      <c r="K191" s="310"/>
    </row>
    <row r="192" spans="2:11" s="1" customFormat="1" ht="15" customHeight="1">
      <c r="B192" s="287"/>
      <c r="C192" s="323" t="s">
        <v>961</v>
      </c>
      <c r="D192" s="264"/>
      <c r="E192" s="264"/>
      <c r="F192" s="285" t="s">
        <v>867</v>
      </c>
      <c r="G192" s="264"/>
      <c r="H192" s="264" t="s">
        <v>962</v>
      </c>
      <c r="I192" s="264" t="s">
        <v>902</v>
      </c>
      <c r="J192" s="264"/>
      <c r="K192" s="310"/>
    </row>
    <row r="193" spans="2:11" s="1" customFormat="1" ht="15" customHeight="1">
      <c r="B193" s="287"/>
      <c r="C193" s="323" t="s">
        <v>963</v>
      </c>
      <c r="D193" s="264"/>
      <c r="E193" s="264"/>
      <c r="F193" s="285" t="s">
        <v>873</v>
      </c>
      <c r="G193" s="264"/>
      <c r="H193" s="264" t="s">
        <v>964</v>
      </c>
      <c r="I193" s="264" t="s">
        <v>902</v>
      </c>
      <c r="J193" s="264"/>
      <c r="K193" s="310"/>
    </row>
    <row r="194" spans="2:11" s="1" customFormat="1" ht="15" customHeight="1">
      <c r="B194" s="316"/>
      <c r="C194" s="325"/>
      <c r="D194" s="296"/>
      <c r="E194" s="296"/>
      <c r="F194" s="296"/>
      <c r="G194" s="296"/>
      <c r="H194" s="296"/>
      <c r="I194" s="296"/>
      <c r="J194" s="296"/>
      <c r="K194" s="317"/>
    </row>
    <row r="195" spans="2:11" s="1" customFormat="1" ht="18.75" customHeight="1">
      <c r="B195" s="298"/>
      <c r="C195" s="308"/>
      <c r="D195" s="308"/>
      <c r="E195" s="308"/>
      <c r="F195" s="318"/>
      <c r="G195" s="308"/>
      <c r="H195" s="308"/>
      <c r="I195" s="308"/>
      <c r="J195" s="308"/>
      <c r="K195" s="298"/>
    </row>
    <row r="196" spans="2:11" s="1" customFormat="1" ht="18.75" customHeight="1">
      <c r="B196" s="298"/>
      <c r="C196" s="308"/>
      <c r="D196" s="308"/>
      <c r="E196" s="308"/>
      <c r="F196" s="318"/>
      <c r="G196" s="308"/>
      <c r="H196" s="308"/>
      <c r="I196" s="308"/>
      <c r="J196" s="308"/>
      <c r="K196" s="298"/>
    </row>
    <row r="197" spans="2:11" s="1" customFormat="1" ht="18.75" customHeight="1">
      <c r="B197" s="271"/>
      <c r="C197" s="271"/>
      <c r="D197" s="271"/>
      <c r="E197" s="271"/>
      <c r="F197" s="271"/>
      <c r="G197" s="271"/>
      <c r="H197" s="271"/>
      <c r="I197" s="271"/>
      <c r="J197" s="271"/>
      <c r="K197" s="271"/>
    </row>
    <row r="198" spans="2:11" s="1" customFormat="1" ht="13.5">
      <c r="B198" s="253"/>
      <c r="C198" s="254"/>
      <c r="D198" s="254"/>
      <c r="E198" s="254"/>
      <c r="F198" s="254"/>
      <c r="G198" s="254"/>
      <c r="H198" s="254"/>
      <c r="I198" s="254"/>
      <c r="J198" s="254"/>
      <c r="K198" s="255"/>
    </row>
    <row r="199" spans="2:11" s="1" customFormat="1" ht="21">
      <c r="B199" s="256"/>
      <c r="C199" s="388" t="s">
        <v>965</v>
      </c>
      <c r="D199" s="388"/>
      <c r="E199" s="388"/>
      <c r="F199" s="388"/>
      <c r="G199" s="388"/>
      <c r="H199" s="388"/>
      <c r="I199" s="388"/>
      <c r="J199" s="388"/>
      <c r="K199" s="257"/>
    </row>
    <row r="200" spans="2:11" s="1" customFormat="1" ht="25.5" customHeight="1">
      <c r="B200" s="256"/>
      <c r="C200" s="326" t="s">
        <v>966</v>
      </c>
      <c r="D200" s="326"/>
      <c r="E200" s="326"/>
      <c r="F200" s="326" t="s">
        <v>967</v>
      </c>
      <c r="G200" s="327"/>
      <c r="H200" s="389" t="s">
        <v>968</v>
      </c>
      <c r="I200" s="389"/>
      <c r="J200" s="389"/>
      <c r="K200" s="257"/>
    </row>
    <row r="201" spans="2:11" s="1" customFormat="1" ht="5.25" customHeight="1">
      <c r="B201" s="287"/>
      <c r="C201" s="282"/>
      <c r="D201" s="282"/>
      <c r="E201" s="282"/>
      <c r="F201" s="282"/>
      <c r="G201" s="308"/>
      <c r="H201" s="282"/>
      <c r="I201" s="282"/>
      <c r="J201" s="282"/>
      <c r="K201" s="310"/>
    </row>
    <row r="202" spans="2:11" s="1" customFormat="1" ht="15" customHeight="1">
      <c r="B202" s="287"/>
      <c r="C202" s="264" t="s">
        <v>958</v>
      </c>
      <c r="D202" s="264"/>
      <c r="E202" s="264"/>
      <c r="F202" s="285" t="s">
        <v>42</v>
      </c>
      <c r="G202" s="264"/>
      <c r="H202" s="390" t="s">
        <v>969</v>
      </c>
      <c r="I202" s="390"/>
      <c r="J202" s="390"/>
      <c r="K202" s="310"/>
    </row>
    <row r="203" spans="2:11" s="1" customFormat="1" ht="15" customHeight="1">
      <c r="B203" s="287"/>
      <c r="C203" s="264"/>
      <c r="D203" s="264"/>
      <c r="E203" s="264"/>
      <c r="F203" s="285" t="s">
        <v>43</v>
      </c>
      <c r="G203" s="264"/>
      <c r="H203" s="390" t="s">
        <v>970</v>
      </c>
      <c r="I203" s="390"/>
      <c r="J203" s="390"/>
      <c r="K203" s="310"/>
    </row>
    <row r="204" spans="2:11" s="1" customFormat="1" ht="15" customHeight="1">
      <c r="B204" s="287"/>
      <c r="C204" s="264"/>
      <c r="D204" s="264"/>
      <c r="E204" s="264"/>
      <c r="F204" s="285" t="s">
        <v>46</v>
      </c>
      <c r="G204" s="264"/>
      <c r="H204" s="390" t="s">
        <v>971</v>
      </c>
      <c r="I204" s="390"/>
      <c r="J204" s="390"/>
      <c r="K204" s="310"/>
    </row>
    <row r="205" spans="2:11" s="1" customFormat="1" ht="15" customHeight="1">
      <c r="B205" s="287"/>
      <c r="C205" s="264"/>
      <c r="D205" s="264"/>
      <c r="E205" s="264"/>
      <c r="F205" s="285" t="s">
        <v>44</v>
      </c>
      <c r="G205" s="264"/>
      <c r="H205" s="390" t="s">
        <v>972</v>
      </c>
      <c r="I205" s="390"/>
      <c r="J205" s="390"/>
      <c r="K205" s="310"/>
    </row>
    <row r="206" spans="2:11" s="1" customFormat="1" ht="15" customHeight="1">
      <c r="B206" s="287"/>
      <c r="C206" s="264"/>
      <c r="D206" s="264"/>
      <c r="E206" s="264"/>
      <c r="F206" s="285" t="s">
        <v>45</v>
      </c>
      <c r="G206" s="264"/>
      <c r="H206" s="390" t="s">
        <v>973</v>
      </c>
      <c r="I206" s="390"/>
      <c r="J206" s="390"/>
      <c r="K206" s="310"/>
    </row>
    <row r="207" spans="2:11" s="1" customFormat="1" ht="15" customHeight="1">
      <c r="B207" s="287"/>
      <c r="C207" s="264"/>
      <c r="D207" s="264"/>
      <c r="E207" s="264"/>
      <c r="F207" s="285"/>
      <c r="G207" s="264"/>
      <c r="H207" s="264"/>
      <c r="I207" s="264"/>
      <c r="J207" s="264"/>
      <c r="K207" s="310"/>
    </row>
    <row r="208" spans="2:11" s="1" customFormat="1" ht="15" customHeight="1">
      <c r="B208" s="287"/>
      <c r="C208" s="264" t="s">
        <v>914</v>
      </c>
      <c r="D208" s="264"/>
      <c r="E208" s="264"/>
      <c r="F208" s="285" t="s">
        <v>77</v>
      </c>
      <c r="G208" s="264"/>
      <c r="H208" s="390" t="s">
        <v>974</v>
      </c>
      <c r="I208" s="390"/>
      <c r="J208" s="390"/>
      <c r="K208" s="310"/>
    </row>
    <row r="209" spans="2:11" s="1" customFormat="1" ht="15" customHeight="1">
      <c r="B209" s="287"/>
      <c r="C209" s="264"/>
      <c r="D209" s="264"/>
      <c r="E209" s="264"/>
      <c r="F209" s="285" t="s">
        <v>810</v>
      </c>
      <c r="G209" s="264"/>
      <c r="H209" s="390" t="s">
        <v>811</v>
      </c>
      <c r="I209" s="390"/>
      <c r="J209" s="390"/>
      <c r="K209" s="310"/>
    </row>
    <row r="210" spans="2:11" s="1" customFormat="1" ht="15" customHeight="1">
      <c r="B210" s="287"/>
      <c r="C210" s="264"/>
      <c r="D210" s="264"/>
      <c r="E210" s="264"/>
      <c r="F210" s="285" t="s">
        <v>808</v>
      </c>
      <c r="G210" s="264"/>
      <c r="H210" s="390" t="s">
        <v>975</v>
      </c>
      <c r="I210" s="390"/>
      <c r="J210" s="390"/>
      <c r="K210" s="310"/>
    </row>
    <row r="211" spans="2:11" s="1" customFormat="1" ht="15" customHeight="1">
      <c r="B211" s="328"/>
      <c r="C211" s="264"/>
      <c r="D211" s="264"/>
      <c r="E211" s="264"/>
      <c r="F211" s="285" t="s">
        <v>812</v>
      </c>
      <c r="G211" s="323"/>
      <c r="H211" s="391" t="s">
        <v>813</v>
      </c>
      <c r="I211" s="391"/>
      <c r="J211" s="391"/>
      <c r="K211" s="329"/>
    </row>
    <row r="212" spans="2:11" s="1" customFormat="1" ht="15" customHeight="1">
      <c r="B212" s="328"/>
      <c r="C212" s="264"/>
      <c r="D212" s="264"/>
      <c r="E212" s="264"/>
      <c r="F212" s="285" t="s">
        <v>814</v>
      </c>
      <c r="G212" s="323"/>
      <c r="H212" s="391" t="s">
        <v>976</v>
      </c>
      <c r="I212" s="391"/>
      <c r="J212" s="391"/>
      <c r="K212" s="329"/>
    </row>
    <row r="213" spans="2:11" s="1" customFormat="1" ht="15" customHeight="1">
      <c r="B213" s="328"/>
      <c r="C213" s="264"/>
      <c r="D213" s="264"/>
      <c r="E213" s="264"/>
      <c r="F213" s="285"/>
      <c r="G213" s="323"/>
      <c r="H213" s="314"/>
      <c r="I213" s="314"/>
      <c r="J213" s="314"/>
      <c r="K213" s="329"/>
    </row>
    <row r="214" spans="2:11" s="1" customFormat="1" ht="15" customHeight="1">
      <c r="B214" s="328"/>
      <c r="C214" s="264" t="s">
        <v>938</v>
      </c>
      <c r="D214" s="264"/>
      <c r="E214" s="264"/>
      <c r="F214" s="285">
        <v>1</v>
      </c>
      <c r="G214" s="323"/>
      <c r="H214" s="391" t="s">
        <v>977</v>
      </c>
      <c r="I214" s="391"/>
      <c r="J214" s="391"/>
      <c r="K214" s="329"/>
    </row>
    <row r="215" spans="2:11" s="1" customFormat="1" ht="15" customHeight="1">
      <c r="B215" s="328"/>
      <c r="C215" s="264"/>
      <c r="D215" s="264"/>
      <c r="E215" s="264"/>
      <c r="F215" s="285">
        <v>2</v>
      </c>
      <c r="G215" s="323"/>
      <c r="H215" s="391" t="s">
        <v>978</v>
      </c>
      <c r="I215" s="391"/>
      <c r="J215" s="391"/>
      <c r="K215" s="329"/>
    </row>
    <row r="216" spans="2:11" s="1" customFormat="1" ht="15" customHeight="1">
      <c r="B216" s="328"/>
      <c r="C216" s="264"/>
      <c r="D216" s="264"/>
      <c r="E216" s="264"/>
      <c r="F216" s="285">
        <v>3</v>
      </c>
      <c r="G216" s="323"/>
      <c r="H216" s="391" t="s">
        <v>979</v>
      </c>
      <c r="I216" s="391"/>
      <c r="J216" s="391"/>
      <c r="K216" s="329"/>
    </row>
    <row r="217" spans="2:11" s="1" customFormat="1" ht="15" customHeight="1">
      <c r="B217" s="328"/>
      <c r="C217" s="264"/>
      <c r="D217" s="264"/>
      <c r="E217" s="264"/>
      <c r="F217" s="285">
        <v>4</v>
      </c>
      <c r="G217" s="323"/>
      <c r="H217" s="391" t="s">
        <v>980</v>
      </c>
      <c r="I217" s="391"/>
      <c r="J217" s="391"/>
      <c r="K217" s="329"/>
    </row>
    <row r="218" spans="2:11" s="1" customFormat="1" ht="12.75" customHeight="1">
      <c r="B218" s="330"/>
      <c r="C218" s="331"/>
      <c r="D218" s="331"/>
      <c r="E218" s="331"/>
      <c r="F218" s="331"/>
      <c r="G218" s="331"/>
      <c r="H218" s="331"/>
      <c r="I218" s="331"/>
      <c r="J218" s="331"/>
      <c r="K218" s="33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01 - Zpevněné plochy</vt:lpstr>
      <vt:lpstr>02 - Zpevněné plochy - sa...</vt:lpstr>
      <vt:lpstr>SO 102 - Workoutové hřiště</vt:lpstr>
      <vt:lpstr>SO 201 - Opěrné zdi</vt:lpstr>
      <vt:lpstr>VRN - Vedlejší rozpočtové...</vt:lpstr>
      <vt:lpstr>Pokyny pro vyplnění</vt:lpstr>
      <vt:lpstr>'01 - Zpevněné plochy'!Názvy_tisku</vt:lpstr>
      <vt:lpstr>'02 - Zpevněné plochy - sa...'!Názvy_tisku</vt:lpstr>
      <vt:lpstr>'Rekapitulace stavby'!Názvy_tisku</vt:lpstr>
      <vt:lpstr>'SO 102 - Workoutové hřiště'!Názvy_tisku</vt:lpstr>
      <vt:lpstr>'SO 201 - Opěrné zdi'!Názvy_tisku</vt:lpstr>
      <vt:lpstr>'VRN - Vedlejší rozpočtové...'!Názvy_tisku</vt:lpstr>
      <vt:lpstr>'01 - Zpevněné plochy'!Oblast_tisku</vt:lpstr>
      <vt:lpstr>'02 - Zpevněné plochy - sa...'!Oblast_tisku</vt:lpstr>
      <vt:lpstr>'Pokyny pro vyplnění'!Oblast_tisku</vt:lpstr>
      <vt:lpstr>'Rekapitulace stavby'!Oblast_tisku</vt:lpstr>
      <vt:lpstr>'SO 102 - Workoutové hřiště'!Oblast_tisku</vt:lpstr>
      <vt:lpstr>'SO 201 - Opěrné zdi'!Oblast_tisku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Pflegrová Drahomíra Ing.</cp:lastModifiedBy>
  <dcterms:created xsi:type="dcterms:W3CDTF">2023-06-02T10:53:01Z</dcterms:created>
  <dcterms:modified xsi:type="dcterms:W3CDTF">2023-06-27T07:58:05Z</dcterms:modified>
</cp:coreProperties>
</file>